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ksova\Documents\WEB MV_zmeny od 2024-04-01\"/>
    </mc:Choice>
  </mc:AlternateContent>
  <bookViews>
    <workbookView xWindow="0" yWindow="0" windowWidth="28800" windowHeight="11400" tabRatio="588" firstSheet="2" activeTab="2"/>
  </bookViews>
  <sheets>
    <sheet name="ZARIADENIA_PREHLAD" sheetId="5" state="hidden" r:id="rId1"/>
    <sheet name="NASADENE_ZARIADENIA" sheetId="3" state="hidden" r:id="rId2"/>
    <sheet name="EURO norma" sheetId="45" r:id="rId3"/>
    <sheet name="EURO norma ŤZP" sheetId="46" r:id="rId4"/>
    <sheet name="EURO norma minivany" sheetId="47" r:id="rId5"/>
  </sheets>
  <definedNames>
    <definedName name="_xlnm._FilterDatabase" localSheetId="2" hidden="1">'EURO norma'!$A$1:$S$35</definedName>
    <definedName name="_xlnm._FilterDatabase" localSheetId="1" hidden="1">NASADENE_ZARIADENIA!$B$2:$AF$2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ZARIADENIA_PREHLAD!#REF!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R15" i="47" l="1"/>
  <c r="P15" i="47"/>
  <c r="N15" i="47"/>
  <c r="L15" i="47"/>
  <c r="J15" i="47"/>
  <c r="H15" i="47"/>
  <c r="F15" i="47"/>
  <c r="D15" i="47"/>
  <c r="B15" i="47"/>
  <c r="R12" i="47"/>
  <c r="P12" i="47"/>
  <c r="N12" i="47"/>
  <c r="L12" i="47"/>
  <c r="J12" i="47"/>
  <c r="H12" i="47"/>
  <c r="F12" i="47"/>
  <c r="D12" i="47"/>
  <c r="B12" i="47"/>
  <c r="R9" i="47"/>
  <c r="P9" i="47"/>
  <c r="N9" i="47"/>
  <c r="L9" i="47"/>
  <c r="J9" i="47"/>
  <c r="H9" i="47"/>
  <c r="F9" i="47"/>
  <c r="D9" i="47"/>
  <c r="B9" i="47"/>
  <c r="R6" i="47"/>
  <c r="P6" i="47"/>
  <c r="N6" i="47"/>
  <c r="L6" i="47"/>
  <c r="J6" i="47"/>
  <c r="H6" i="47"/>
  <c r="F6" i="47"/>
  <c r="D6" i="47"/>
  <c r="B6" i="47"/>
  <c r="R16" i="47"/>
  <c r="P16" i="47"/>
  <c r="N16" i="47"/>
  <c r="L16" i="47"/>
  <c r="J16" i="47"/>
  <c r="H16" i="47"/>
  <c r="F16" i="47"/>
  <c r="D16" i="47"/>
  <c r="B16" i="47"/>
  <c r="R13" i="47"/>
  <c r="P13" i="47"/>
  <c r="N13" i="47"/>
  <c r="L13" i="47"/>
  <c r="J13" i="47"/>
  <c r="H13" i="47"/>
  <c r="F13" i="47"/>
  <c r="D13" i="47"/>
  <c r="B13" i="47"/>
  <c r="R10" i="47"/>
  <c r="P10" i="47"/>
  <c r="N10" i="47"/>
  <c r="L10" i="47"/>
  <c r="J10" i="47"/>
  <c r="H10" i="47"/>
  <c r="F10" i="47"/>
  <c r="D10" i="47"/>
  <c r="B10" i="47"/>
  <c r="R7" i="47"/>
  <c r="P7" i="47"/>
  <c r="N7" i="47"/>
  <c r="L7" i="47"/>
  <c r="J7" i="47"/>
  <c r="H7" i="47"/>
  <c r="F7" i="47"/>
  <c r="D7" i="47"/>
  <c r="B7" i="47"/>
  <c r="R34" i="46"/>
  <c r="P34" i="46"/>
  <c r="N34" i="46"/>
  <c r="L34" i="46"/>
  <c r="J34" i="46"/>
  <c r="H34" i="46"/>
  <c r="F34" i="46"/>
  <c r="D34" i="46"/>
  <c r="B34" i="46"/>
  <c r="R31" i="46"/>
  <c r="P31" i="46"/>
  <c r="N31" i="46"/>
  <c r="L31" i="46"/>
  <c r="J31" i="46"/>
  <c r="H31" i="46"/>
  <c r="F31" i="46"/>
  <c r="D31" i="46"/>
  <c r="B31" i="46"/>
  <c r="R28" i="46"/>
  <c r="P28" i="46"/>
  <c r="N28" i="46"/>
  <c r="L28" i="46"/>
  <c r="J28" i="46"/>
  <c r="H28" i="46"/>
  <c r="F28" i="46"/>
  <c r="D28" i="46"/>
  <c r="B28" i="46"/>
  <c r="R25" i="46"/>
  <c r="P25" i="46"/>
  <c r="N25" i="46"/>
  <c r="L25" i="46"/>
  <c r="J25" i="46"/>
  <c r="H25" i="46"/>
  <c r="F25" i="46"/>
  <c r="D25" i="46"/>
  <c r="B25" i="46"/>
  <c r="R22" i="46"/>
  <c r="P22" i="46"/>
  <c r="N22" i="46"/>
  <c r="L22" i="46"/>
  <c r="J22" i="46"/>
  <c r="H22" i="46"/>
  <c r="F22" i="46"/>
  <c r="D22" i="46"/>
  <c r="B22" i="46"/>
  <c r="R19" i="46"/>
  <c r="P19" i="46"/>
  <c r="N19" i="46"/>
  <c r="L19" i="46"/>
  <c r="J19" i="46"/>
  <c r="H19" i="46"/>
  <c r="F19" i="46"/>
  <c r="D19" i="46"/>
  <c r="B19" i="46"/>
  <c r="R16" i="46"/>
  <c r="P16" i="46"/>
  <c r="N16" i="46"/>
  <c r="L16" i="46"/>
  <c r="J16" i="46"/>
  <c r="H16" i="46"/>
  <c r="F16" i="46"/>
  <c r="D16" i="46"/>
  <c r="B16" i="46"/>
  <c r="R13" i="46"/>
  <c r="P13" i="46"/>
  <c r="N13" i="46"/>
  <c r="L13" i="46"/>
  <c r="J13" i="46"/>
  <c r="H13" i="46"/>
  <c r="F13" i="46"/>
  <c r="D13" i="46"/>
  <c r="B13" i="46"/>
  <c r="R10" i="46"/>
  <c r="P10" i="46"/>
  <c r="N10" i="46"/>
  <c r="L10" i="46"/>
  <c r="J10" i="46"/>
  <c r="H10" i="46"/>
  <c r="F10" i="46"/>
  <c r="D10" i="46"/>
  <c r="B10" i="46"/>
  <c r="R7" i="46"/>
  <c r="P7" i="46"/>
  <c r="N7" i="46"/>
  <c r="L7" i="46"/>
  <c r="J7" i="46"/>
  <c r="H7" i="46"/>
  <c r="F7" i="46"/>
  <c r="D7" i="46"/>
  <c r="B7" i="46"/>
  <c r="R33" i="46"/>
  <c r="P33" i="46"/>
  <c r="N33" i="46"/>
  <c r="L33" i="46"/>
  <c r="J33" i="46"/>
  <c r="H33" i="46"/>
  <c r="F33" i="46"/>
  <c r="D33" i="46"/>
  <c r="B33" i="46"/>
  <c r="R30" i="46"/>
  <c r="P30" i="46"/>
  <c r="N30" i="46"/>
  <c r="L30" i="46"/>
  <c r="J30" i="46"/>
  <c r="H30" i="46"/>
  <c r="F30" i="46"/>
  <c r="D30" i="46"/>
  <c r="B30" i="46"/>
  <c r="R27" i="46"/>
  <c r="P27" i="46"/>
  <c r="N27" i="46"/>
  <c r="L27" i="46"/>
  <c r="J27" i="46"/>
  <c r="H27" i="46"/>
  <c r="F27" i="46"/>
  <c r="D27" i="46"/>
  <c r="B27" i="46"/>
  <c r="R24" i="46"/>
  <c r="P24" i="46"/>
  <c r="N24" i="46"/>
  <c r="L24" i="46"/>
  <c r="J24" i="46"/>
  <c r="H24" i="46"/>
  <c r="F24" i="46"/>
  <c r="D24" i="46"/>
  <c r="B24" i="46"/>
  <c r="R21" i="46"/>
  <c r="P21" i="46"/>
  <c r="N21" i="46"/>
  <c r="L21" i="46"/>
  <c r="J21" i="46"/>
  <c r="H21" i="46"/>
  <c r="F21" i="46"/>
  <c r="D21" i="46"/>
  <c r="B21" i="46"/>
  <c r="R18" i="46"/>
  <c r="P18" i="46"/>
  <c r="N18" i="46"/>
  <c r="L18" i="46"/>
  <c r="J18" i="46"/>
  <c r="H18" i="46"/>
  <c r="F18" i="46"/>
  <c r="D18" i="46"/>
  <c r="B18" i="46"/>
  <c r="R15" i="46"/>
  <c r="P15" i="46"/>
  <c r="N15" i="46"/>
  <c r="L15" i="46"/>
  <c r="J15" i="46"/>
  <c r="H15" i="46"/>
  <c r="F15" i="46"/>
  <c r="D15" i="46"/>
  <c r="B15" i="46"/>
  <c r="R12" i="46"/>
  <c r="P12" i="46"/>
  <c r="N12" i="46"/>
  <c r="L12" i="46"/>
  <c r="J12" i="46"/>
  <c r="H12" i="46"/>
  <c r="F12" i="46"/>
  <c r="D12" i="46"/>
  <c r="B12" i="46"/>
  <c r="R9" i="46"/>
  <c r="P9" i="46"/>
  <c r="N9" i="46"/>
  <c r="L9" i="46"/>
  <c r="J9" i="46"/>
  <c r="H9" i="46"/>
  <c r="F9" i="46"/>
  <c r="D9" i="46"/>
  <c r="B9" i="46"/>
  <c r="R6" i="46"/>
  <c r="P6" i="46"/>
  <c r="N6" i="46"/>
  <c r="L6" i="46"/>
  <c r="J6" i="46"/>
  <c r="H6" i="46"/>
  <c r="F6" i="46"/>
  <c r="D6" i="46"/>
  <c r="B6" i="46"/>
  <c r="R33" i="45"/>
  <c r="P33" i="45"/>
  <c r="N33" i="45"/>
  <c r="L33" i="45"/>
  <c r="J33" i="45"/>
  <c r="H33" i="45"/>
  <c r="F33" i="45"/>
  <c r="D33" i="45"/>
  <c r="B33" i="45"/>
  <c r="R30" i="45"/>
  <c r="P30" i="45"/>
  <c r="N30" i="45"/>
  <c r="L30" i="45"/>
  <c r="J30" i="45"/>
  <c r="H30" i="45"/>
  <c r="F30" i="45"/>
  <c r="D30" i="45"/>
  <c r="B30" i="45"/>
  <c r="R27" i="45"/>
  <c r="P27" i="45"/>
  <c r="N27" i="45"/>
  <c r="L27" i="45"/>
  <c r="J27" i="45"/>
  <c r="H27" i="45"/>
  <c r="F27" i="45"/>
  <c r="D27" i="45"/>
  <c r="B27" i="45"/>
  <c r="R24" i="45"/>
  <c r="P24" i="45"/>
  <c r="N24" i="45"/>
  <c r="L24" i="45"/>
  <c r="J24" i="45"/>
  <c r="H24" i="45"/>
  <c r="F24" i="45"/>
  <c r="D24" i="45"/>
  <c r="B24" i="45"/>
  <c r="R21" i="45"/>
  <c r="P21" i="45"/>
  <c r="N21" i="45"/>
  <c r="L21" i="45"/>
  <c r="J21" i="45"/>
  <c r="H21" i="45"/>
  <c r="F21" i="45"/>
  <c r="D21" i="45"/>
  <c r="B21" i="45"/>
  <c r="R18" i="45"/>
  <c r="P18" i="45"/>
  <c r="N18" i="45"/>
  <c r="L18" i="45"/>
  <c r="J18" i="45"/>
  <c r="H18" i="45"/>
  <c r="F18" i="45"/>
  <c r="D18" i="45"/>
  <c r="B18" i="45"/>
  <c r="R15" i="45"/>
  <c r="P15" i="45"/>
  <c r="N15" i="45"/>
  <c r="L15" i="45"/>
  <c r="J15" i="45"/>
  <c r="H15" i="45"/>
  <c r="F15" i="45"/>
  <c r="D15" i="45"/>
  <c r="B15" i="45"/>
  <c r="R12" i="45"/>
  <c r="P12" i="45"/>
  <c r="N12" i="45"/>
  <c r="L12" i="45"/>
  <c r="J12" i="45"/>
  <c r="H12" i="45"/>
  <c r="F12" i="45"/>
  <c r="D12" i="45"/>
  <c r="B12" i="45"/>
  <c r="R9" i="45"/>
  <c r="P9" i="45"/>
  <c r="N9" i="45"/>
  <c r="L9" i="45"/>
  <c r="J9" i="45"/>
  <c r="H9" i="45"/>
  <c r="F9" i="45"/>
  <c r="D9" i="45"/>
  <c r="B9" i="45"/>
  <c r="R6" i="45"/>
  <c r="P6" i="45"/>
  <c r="N6" i="45"/>
  <c r="L6" i="45"/>
  <c r="J6" i="45"/>
  <c r="H6" i="45"/>
  <c r="F6" i="45"/>
  <c r="D6" i="45"/>
  <c r="B6" i="45"/>
  <c r="R34" i="45"/>
  <c r="P34" i="45"/>
  <c r="N34" i="45"/>
  <c r="L34" i="45"/>
  <c r="J34" i="45"/>
  <c r="H34" i="45"/>
  <c r="F34" i="45"/>
  <c r="D34" i="45"/>
  <c r="B34" i="45"/>
  <c r="R31" i="45"/>
  <c r="P31" i="45"/>
  <c r="N31" i="45"/>
  <c r="L31" i="45"/>
  <c r="J31" i="45"/>
  <c r="H31" i="45"/>
  <c r="F31" i="45"/>
  <c r="D31" i="45"/>
  <c r="B31" i="45"/>
  <c r="R28" i="45"/>
  <c r="P28" i="45"/>
  <c r="N28" i="45"/>
  <c r="L28" i="45"/>
  <c r="J28" i="45"/>
  <c r="H28" i="45"/>
  <c r="F28" i="45"/>
  <c r="D28" i="45"/>
  <c r="B28" i="45"/>
  <c r="R25" i="45"/>
  <c r="P25" i="45"/>
  <c r="N25" i="45"/>
  <c r="L25" i="45"/>
  <c r="J25" i="45"/>
  <c r="H25" i="45"/>
  <c r="F25" i="45"/>
  <c r="D25" i="45"/>
  <c r="B25" i="45"/>
  <c r="R22" i="45"/>
  <c r="P22" i="45"/>
  <c r="N22" i="45"/>
  <c r="L22" i="45"/>
  <c r="J22" i="45"/>
  <c r="H22" i="45"/>
  <c r="F22" i="45"/>
  <c r="D22" i="45"/>
  <c r="B22" i="45"/>
  <c r="R19" i="45"/>
  <c r="P19" i="45"/>
  <c r="N19" i="45"/>
  <c r="L19" i="45"/>
  <c r="J19" i="45"/>
  <c r="H19" i="45"/>
  <c r="F19" i="45"/>
  <c r="D19" i="45"/>
  <c r="B19" i="45"/>
  <c r="R16" i="45"/>
  <c r="P16" i="45"/>
  <c r="N16" i="45"/>
  <c r="L16" i="45"/>
  <c r="J16" i="45"/>
  <c r="H16" i="45"/>
  <c r="F16" i="45"/>
  <c r="D16" i="45"/>
  <c r="B16" i="45"/>
  <c r="R13" i="45"/>
  <c r="P13" i="45"/>
  <c r="N13" i="45"/>
  <c r="L13" i="45"/>
  <c r="J13" i="45"/>
  <c r="H13" i="45"/>
  <c r="F13" i="45"/>
  <c r="D13" i="45"/>
  <c r="B13" i="45"/>
  <c r="R10" i="45"/>
  <c r="P10" i="45"/>
  <c r="N10" i="45"/>
  <c r="L10" i="45"/>
  <c r="J10" i="45"/>
  <c r="H10" i="45"/>
  <c r="F10" i="45"/>
  <c r="D10" i="45"/>
  <c r="B10" i="45"/>
  <c r="R7" i="45"/>
  <c r="P7" i="45"/>
  <c r="N7" i="45"/>
  <c r="L7" i="45"/>
  <c r="J7" i="45"/>
  <c r="H7" i="45"/>
  <c r="F7" i="45"/>
  <c r="D7" i="45"/>
  <c r="B7" i="45"/>
  <c r="R17" i="46" l="1"/>
  <c r="P17" i="46"/>
  <c r="N17" i="46"/>
  <c r="L17" i="46"/>
  <c r="J17" i="46"/>
  <c r="H17" i="46"/>
  <c r="F17" i="46"/>
  <c r="D17" i="46"/>
  <c r="I20" i="45" l="1"/>
  <c r="O15" i="47" l="1"/>
  <c r="O12" i="47"/>
  <c r="Q9" i="47"/>
  <c r="S9" i="47"/>
  <c r="C9" i="47"/>
  <c r="E9" i="47"/>
  <c r="G9" i="47"/>
  <c r="I9" i="47"/>
  <c r="K9" i="47"/>
  <c r="M9" i="47"/>
  <c r="O9" i="47"/>
  <c r="Q6" i="47"/>
  <c r="S6" i="47"/>
  <c r="C6" i="47"/>
  <c r="E6" i="47"/>
  <c r="G6" i="47"/>
  <c r="I6" i="47"/>
  <c r="K6" i="47"/>
  <c r="M6" i="47"/>
  <c r="O33" i="46"/>
  <c r="O30" i="46"/>
  <c r="O27" i="46"/>
  <c r="O24" i="46"/>
  <c r="O21" i="46"/>
  <c r="O18" i="46"/>
  <c r="O15" i="46"/>
  <c r="O12" i="46"/>
  <c r="S9" i="46"/>
  <c r="O9" i="46"/>
  <c r="S6" i="46"/>
  <c r="C33" i="45"/>
  <c r="E33" i="45"/>
  <c r="G33" i="45"/>
  <c r="I33" i="45"/>
  <c r="K33" i="45"/>
  <c r="M33" i="45"/>
  <c r="O33" i="45"/>
  <c r="C30" i="45"/>
  <c r="E30" i="45"/>
  <c r="G30" i="45"/>
  <c r="I30" i="45"/>
  <c r="K30" i="45"/>
  <c r="M30" i="45"/>
  <c r="O30" i="45"/>
  <c r="C27" i="45"/>
  <c r="E27" i="45"/>
  <c r="G27" i="45"/>
  <c r="I27" i="45"/>
  <c r="K27" i="45"/>
  <c r="M27" i="45"/>
  <c r="O27" i="45"/>
  <c r="C24" i="45"/>
  <c r="E24" i="45"/>
  <c r="G24" i="45"/>
  <c r="I24" i="45"/>
  <c r="K24" i="45"/>
  <c r="M24" i="45"/>
  <c r="O24" i="45"/>
  <c r="C21" i="45"/>
  <c r="E21" i="45"/>
  <c r="G21" i="45"/>
  <c r="I21" i="45"/>
  <c r="K21" i="45"/>
  <c r="M21" i="45"/>
  <c r="O21" i="45"/>
  <c r="C18" i="45"/>
  <c r="E18" i="45"/>
  <c r="G18" i="45"/>
  <c r="I18" i="45"/>
  <c r="K18" i="45"/>
  <c r="M18" i="45"/>
  <c r="O18" i="45"/>
  <c r="C15" i="45"/>
  <c r="E15" i="45"/>
  <c r="G15" i="45"/>
  <c r="I15" i="45"/>
  <c r="K15" i="45"/>
  <c r="M15" i="45"/>
  <c r="O15" i="45"/>
  <c r="S12" i="45"/>
  <c r="C12" i="45"/>
  <c r="E12" i="45"/>
  <c r="G12" i="45"/>
  <c r="I12" i="45"/>
  <c r="K12" i="45"/>
  <c r="M12" i="45"/>
  <c r="O12" i="45"/>
  <c r="O9" i="45"/>
  <c r="S6" i="45"/>
  <c r="C6" i="45"/>
  <c r="E6" i="45"/>
  <c r="G6" i="45"/>
  <c r="I6" i="45"/>
  <c r="K6" i="45"/>
  <c r="M6" i="45"/>
  <c r="R17" i="47" l="1"/>
  <c r="P17" i="47"/>
  <c r="N17" i="47"/>
  <c r="L17" i="47"/>
  <c r="J17" i="47"/>
  <c r="H17" i="47"/>
  <c r="F17" i="47"/>
  <c r="D17" i="47"/>
  <c r="R14" i="47"/>
  <c r="P14" i="47"/>
  <c r="N14" i="47"/>
  <c r="L14" i="47"/>
  <c r="J14" i="47"/>
  <c r="H14" i="47"/>
  <c r="F14" i="47"/>
  <c r="D14" i="47"/>
  <c r="R11" i="47"/>
  <c r="P11" i="47"/>
  <c r="N11" i="47"/>
  <c r="L11" i="47"/>
  <c r="J11" i="47"/>
  <c r="H11" i="47"/>
  <c r="F11" i="47"/>
  <c r="D11" i="47"/>
  <c r="R8" i="47"/>
  <c r="P8" i="47"/>
  <c r="N8" i="47"/>
  <c r="L8" i="47"/>
  <c r="J8" i="47"/>
  <c r="H8" i="47"/>
  <c r="F8" i="47"/>
  <c r="D8" i="47"/>
  <c r="C7" i="47"/>
  <c r="C8" i="47" s="1"/>
  <c r="C10" i="47" s="1"/>
  <c r="C11" i="47" s="1"/>
  <c r="E7" i="47"/>
  <c r="E8" i="47" s="1"/>
  <c r="E10" i="47" s="1"/>
  <c r="E11" i="47" s="1"/>
  <c r="R35" i="46"/>
  <c r="P35" i="46"/>
  <c r="N35" i="46"/>
  <c r="L35" i="46"/>
  <c r="J35" i="46"/>
  <c r="H35" i="46"/>
  <c r="F35" i="46"/>
  <c r="D35" i="46"/>
  <c r="R32" i="46"/>
  <c r="P32" i="46"/>
  <c r="N32" i="46"/>
  <c r="L32" i="46"/>
  <c r="J32" i="46"/>
  <c r="H32" i="46"/>
  <c r="F32" i="46"/>
  <c r="D32" i="46"/>
  <c r="R29" i="46"/>
  <c r="P29" i="46"/>
  <c r="N29" i="46"/>
  <c r="L29" i="46"/>
  <c r="J29" i="46"/>
  <c r="H29" i="46"/>
  <c r="F29" i="46"/>
  <c r="D29" i="46"/>
  <c r="R26" i="46"/>
  <c r="P26" i="46"/>
  <c r="N26" i="46"/>
  <c r="L26" i="46"/>
  <c r="J26" i="46"/>
  <c r="H26" i="46"/>
  <c r="F26" i="46"/>
  <c r="D26" i="46"/>
  <c r="R23" i="46"/>
  <c r="P23" i="46"/>
  <c r="N23" i="46"/>
  <c r="L23" i="46"/>
  <c r="J23" i="46"/>
  <c r="H23" i="46"/>
  <c r="F23" i="46"/>
  <c r="D23" i="46"/>
  <c r="R20" i="46"/>
  <c r="P20" i="46"/>
  <c r="N20" i="46"/>
  <c r="L20" i="46"/>
  <c r="J20" i="46"/>
  <c r="H20" i="46"/>
  <c r="F20" i="46"/>
  <c r="D20" i="46"/>
  <c r="R14" i="46"/>
  <c r="P14" i="46"/>
  <c r="N14" i="46"/>
  <c r="J14" i="46"/>
  <c r="H14" i="46"/>
  <c r="F14" i="46"/>
  <c r="D14" i="46"/>
  <c r="R11" i="46"/>
  <c r="P11" i="46"/>
  <c r="N11" i="46"/>
  <c r="L11" i="46"/>
  <c r="J11" i="46"/>
  <c r="H11" i="46"/>
  <c r="F11" i="46"/>
  <c r="D11" i="46"/>
  <c r="R8" i="46"/>
  <c r="P8" i="46"/>
  <c r="N8" i="46"/>
  <c r="L8" i="46"/>
  <c r="J8" i="46"/>
  <c r="H8" i="46"/>
  <c r="F8" i="46"/>
  <c r="D8" i="46"/>
  <c r="O7" i="45"/>
  <c r="O8" i="45" s="1"/>
  <c r="O10" i="45" s="1"/>
  <c r="O11" i="45" s="1"/>
  <c r="M7" i="45"/>
  <c r="M8" i="45" s="1"/>
  <c r="K7" i="45"/>
  <c r="K8" i="45" s="1"/>
  <c r="I7" i="45"/>
  <c r="I8" i="45" s="1"/>
  <c r="G8" i="45"/>
  <c r="G7" i="45"/>
  <c r="E7" i="45"/>
  <c r="E8" i="45" s="1"/>
  <c r="R35" i="45"/>
  <c r="P35" i="45"/>
  <c r="N35" i="45"/>
  <c r="L35" i="45"/>
  <c r="J35" i="45"/>
  <c r="H35" i="45"/>
  <c r="F35" i="45"/>
  <c r="D35" i="45"/>
  <c r="R32" i="45"/>
  <c r="P32" i="45"/>
  <c r="N32" i="45"/>
  <c r="L32" i="45"/>
  <c r="J32" i="45"/>
  <c r="H32" i="45"/>
  <c r="F32" i="45"/>
  <c r="D32" i="45"/>
  <c r="R29" i="45"/>
  <c r="P29" i="45"/>
  <c r="N29" i="45"/>
  <c r="L29" i="45"/>
  <c r="J29" i="45"/>
  <c r="H29" i="45"/>
  <c r="F29" i="45"/>
  <c r="D29" i="45"/>
  <c r="R26" i="45"/>
  <c r="P26" i="45"/>
  <c r="N26" i="45"/>
  <c r="L26" i="45"/>
  <c r="J26" i="45"/>
  <c r="H26" i="45"/>
  <c r="F26" i="45"/>
  <c r="D26" i="45"/>
  <c r="R23" i="45"/>
  <c r="P23" i="45"/>
  <c r="N23" i="45"/>
  <c r="L23" i="45"/>
  <c r="J23" i="45"/>
  <c r="H23" i="45"/>
  <c r="F23" i="45"/>
  <c r="D23" i="45"/>
  <c r="R20" i="45"/>
  <c r="P20" i="45"/>
  <c r="N20" i="45"/>
  <c r="L20" i="45"/>
  <c r="J20" i="45"/>
  <c r="H20" i="45"/>
  <c r="F20" i="45"/>
  <c r="D20" i="45"/>
  <c r="R17" i="45"/>
  <c r="P17" i="45"/>
  <c r="N17" i="45"/>
  <c r="L17" i="45"/>
  <c r="J17" i="45"/>
  <c r="H17" i="45"/>
  <c r="F17" i="45"/>
  <c r="D17" i="45"/>
  <c r="R14" i="45"/>
  <c r="P14" i="45"/>
  <c r="N14" i="45"/>
  <c r="L14" i="45"/>
  <c r="J14" i="45"/>
  <c r="H14" i="45"/>
  <c r="F14" i="45"/>
  <c r="D14" i="45"/>
  <c r="R11" i="45"/>
  <c r="P11" i="45"/>
  <c r="N11" i="45"/>
  <c r="L11" i="45"/>
  <c r="J11" i="45"/>
  <c r="H11" i="45"/>
  <c r="F11" i="45"/>
  <c r="D11" i="45"/>
  <c r="R8" i="45"/>
  <c r="P8" i="45"/>
  <c r="N8" i="45"/>
  <c r="L8" i="45"/>
  <c r="J8" i="45"/>
  <c r="H8" i="45"/>
  <c r="F8" i="45"/>
  <c r="D8" i="45"/>
  <c r="C7" i="45"/>
  <c r="C8" i="45" s="1"/>
  <c r="O13" i="45" l="1"/>
  <c r="O14" i="45" s="1"/>
  <c r="O16" i="45" s="1"/>
  <c r="O17" i="45" s="1"/>
  <c r="O19" i="45" s="1"/>
  <c r="O20" i="45" s="1"/>
  <c r="O22" i="45" s="1"/>
  <c r="O23" i="45" s="1"/>
  <c r="O25" i="45" s="1"/>
  <c r="O26" i="45" s="1"/>
  <c r="O28" i="45" s="1"/>
  <c r="O29" i="45" s="1"/>
  <c r="O31" i="45" s="1"/>
  <c r="O32" i="45" s="1"/>
  <c r="O34" i="45" s="1"/>
  <c r="O35" i="45" s="1"/>
  <c r="M9" i="45"/>
  <c r="M10" i="45"/>
  <c r="M11" i="45" s="1"/>
  <c r="I7" i="47"/>
  <c r="I8" i="47" s="1"/>
  <c r="I10" i="47" s="1"/>
  <c r="I11" i="47" s="1"/>
  <c r="M13" i="45" l="1"/>
  <c r="M14" i="45" s="1"/>
  <c r="M16" i="45" s="1"/>
  <c r="M17" i="45" s="1"/>
  <c r="M19" i="45" s="1"/>
  <c r="M20" i="45" s="1"/>
  <c r="M22" i="45" s="1"/>
  <c r="M23" i="45" s="1"/>
  <c r="M25" i="45" s="1"/>
  <c r="M26" i="45" s="1"/>
  <c r="M28" i="45" s="1"/>
  <c r="M29" i="45" s="1"/>
  <c r="M31" i="45" s="1"/>
  <c r="M32" i="45" s="1"/>
  <c r="M34" i="45" s="1"/>
  <c r="M35" i="45" s="1"/>
  <c r="K9" i="45"/>
  <c r="K10" i="45" s="1"/>
  <c r="K11" i="45" s="1"/>
  <c r="G7" i="47"/>
  <c r="G8" i="47" s="1"/>
  <c r="G10" i="47" s="1"/>
  <c r="G11" i="47" s="1"/>
  <c r="K7" i="47"/>
  <c r="K8" i="47" s="1"/>
  <c r="K10" i="47" s="1"/>
  <c r="K11" i="47" s="1"/>
  <c r="K13" i="45" l="1"/>
  <c r="K14" i="45" s="1"/>
  <c r="K16" i="45" s="1"/>
  <c r="K17" i="45" s="1"/>
  <c r="K19" i="45" s="1"/>
  <c r="K20" i="45" s="1"/>
  <c r="K22" i="45" s="1"/>
  <c r="K23" i="45" s="1"/>
  <c r="K25" i="45" s="1"/>
  <c r="K26" i="45" s="1"/>
  <c r="K28" i="45" s="1"/>
  <c r="K29" i="45" s="1"/>
  <c r="K31" i="45" s="1"/>
  <c r="K32" i="45" s="1"/>
  <c r="K34" i="45" s="1"/>
  <c r="K35" i="45" s="1"/>
  <c r="I9" i="45"/>
  <c r="I10" i="45" s="1"/>
  <c r="I11" i="45" s="1"/>
  <c r="M7" i="47"/>
  <c r="M8" i="47" s="1"/>
  <c r="M10" i="47" s="1"/>
  <c r="M11" i="47" s="1"/>
  <c r="O7" i="46"/>
  <c r="O8" i="46" s="1"/>
  <c r="O10" i="46" l="1"/>
  <c r="O11" i="46" s="1"/>
  <c r="M6" i="46"/>
  <c r="M7" i="46" s="1"/>
  <c r="M8" i="46" s="1"/>
  <c r="I13" i="45"/>
  <c r="I14" i="45" s="1"/>
  <c r="I16" i="45" s="1"/>
  <c r="I17" i="45" s="1"/>
  <c r="I19" i="45" s="1"/>
  <c r="I22" i="45" s="1"/>
  <c r="I23" i="45" s="1"/>
  <c r="I25" i="45" s="1"/>
  <c r="I26" i="45" s="1"/>
  <c r="I28" i="45" s="1"/>
  <c r="I29" i="45" s="1"/>
  <c r="I31" i="45" s="1"/>
  <c r="I32" i="45" s="1"/>
  <c r="I34" i="45" s="1"/>
  <c r="I35" i="45" s="1"/>
  <c r="G9" i="45"/>
  <c r="G10" i="45" s="1"/>
  <c r="G11" i="45" s="1"/>
  <c r="O7" i="47"/>
  <c r="O8" i="47" s="1"/>
  <c r="O10" i="47" s="1"/>
  <c r="O11" i="47" s="1"/>
  <c r="O13" i="47" s="1"/>
  <c r="O14" i="47" s="1"/>
  <c r="S7" i="46"/>
  <c r="S8" i="46" s="1"/>
  <c r="S10" i="46" s="1"/>
  <c r="S11" i="46" s="1"/>
  <c r="Q7" i="46"/>
  <c r="Q8" i="46" s="1"/>
  <c r="Q9" i="46" s="1"/>
  <c r="Q10" i="46" s="1"/>
  <c r="Q11" i="46" s="1"/>
  <c r="Q12" i="46" s="1"/>
  <c r="Q13" i="46" s="1"/>
  <c r="Q14" i="46" s="1"/>
  <c r="Q15" i="46" s="1"/>
  <c r="Q16" i="46" s="1"/>
  <c r="Q17" i="46" s="1"/>
  <c r="Q18" i="46" s="1"/>
  <c r="Q19" i="46" s="1"/>
  <c r="Q20" i="46" s="1"/>
  <c r="Q21" i="46" s="1"/>
  <c r="Q22" i="46" s="1"/>
  <c r="Q23" i="46" s="1"/>
  <c r="Q24" i="46" s="1"/>
  <c r="Q25" i="46" s="1"/>
  <c r="Q26" i="46" s="1"/>
  <c r="Q27" i="46" s="1"/>
  <c r="Q28" i="46" s="1"/>
  <c r="Q29" i="46" s="1"/>
  <c r="Q30" i="46" s="1"/>
  <c r="Q31" i="46" s="1"/>
  <c r="Q32" i="46" s="1"/>
  <c r="Q33" i="46" s="1"/>
  <c r="Q34" i="46" s="1"/>
  <c r="Q35" i="46" s="1"/>
  <c r="O16" i="47" l="1"/>
  <c r="O17" i="47" s="1"/>
  <c r="M15" i="47" s="1"/>
  <c r="M16" i="47" s="1"/>
  <c r="M17" i="47" s="1"/>
  <c r="K15" i="47" s="1"/>
  <c r="K16" i="47" s="1"/>
  <c r="K17" i="47" s="1"/>
  <c r="I15" i="47" s="1"/>
  <c r="M12" i="47"/>
  <c r="M13" i="47" s="1"/>
  <c r="M14" i="47" s="1"/>
  <c r="K12" i="47" s="1"/>
  <c r="K13" i="47" s="1"/>
  <c r="K14" i="47" s="1"/>
  <c r="I12" i="47"/>
  <c r="I13" i="47" s="1"/>
  <c r="I14" i="47" s="1"/>
  <c r="O13" i="46"/>
  <c r="O14" i="46" s="1"/>
  <c r="M9" i="46"/>
  <c r="M10" i="46" s="1"/>
  <c r="M11" i="46" s="1"/>
  <c r="K6" i="46"/>
  <c r="K7" i="46" s="1"/>
  <c r="K8" i="46" s="1"/>
  <c r="G13" i="45"/>
  <c r="G14" i="45" s="1"/>
  <c r="G16" i="45" s="1"/>
  <c r="G17" i="45" s="1"/>
  <c r="G19" i="45" s="1"/>
  <c r="G20" i="45" s="1"/>
  <c r="G22" i="45" s="1"/>
  <c r="G23" i="45" s="1"/>
  <c r="G25" i="45" s="1"/>
  <c r="G26" i="45" s="1"/>
  <c r="G28" i="45" s="1"/>
  <c r="G29" i="45" s="1"/>
  <c r="G31" i="45" s="1"/>
  <c r="G32" i="45" s="1"/>
  <c r="G34" i="45" s="1"/>
  <c r="G35" i="45" s="1"/>
  <c r="E9" i="45"/>
  <c r="E10" i="45" s="1"/>
  <c r="E11" i="45" s="1"/>
  <c r="S7" i="47"/>
  <c r="S8" i="47" s="1"/>
  <c r="S10" i="47" s="1"/>
  <c r="S11" i="47" s="1"/>
  <c r="Q7" i="47"/>
  <c r="Q8" i="47" s="1"/>
  <c r="Q10" i="47" s="1"/>
  <c r="Q11" i="47" s="1"/>
  <c r="I16" i="47" l="1"/>
  <c r="I17" i="47" s="1"/>
  <c r="G15" i="47" s="1"/>
  <c r="G12" i="47"/>
  <c r="G13" i="47" s="1"/>
  <c r="G14" i="47" s="1"/>
  <c r="O16" i="46"/>
  <c r="O17" i="46" s="1"/>
  <c r="M12" i="46"/>
  <c r="M13" i="46"/>
  <c r="M14" i="46" s="1"/>
  <c r="K9" i="46"/>
  <c r="K10" i="46" s="1"/>
  <c r="K11" i="46" s="1"/>
  <c r="I6" i="46"/>
  <c r="I7" i="46" s="1"/>
  <c r="I8" i="46" s="1"/>
  <c r="E13" i="45"/>
  <c r="E14" i="45" s="1"/>
  <c r="E16" i="45" s="1"/>
  <c r="E17" i="45" s="1"/>
  <c r="E19" i="45" s="1"/>
  <c r="E20" i="45" s="1"/>
  <c r="E22" i="45" s="1"/>
  <c r="E23" i="45" s="1"/>
  <c r="E25" i="45" s="1"/>
  <c r="E26" i="45" s="1"/>
  <c r="E28" i="45" s="1"/>
  <c r="E29" i="45" s="1"/>
  <c r="E31" i="45" s="1"/>
  <c r="E32" i="45" s="1"/>
  <c r="E34" i="45" s="1"/>
  <c r="E35" i="45" s="1"/>
  <c r="C9" i="45"/>
  <c r="C10" i="45" s="1"/>
  <c r="C11" i="45" s="1"/>
  <c r="Q7" i="45"/>
  <c r="Q8" i="45" s="1"/>
  <c r="Q9" i="45" s="1"/>
  <c r="Q10" i="45" s="1"/>
  <c r="Q11" i="45" s="1"/>
  <c r="Q12" i="45" s="1"/>
  <c r="Q13" i="45" s="1"/>
  <c r="Q14" i="45" s="1"/>
  <c r="Q15" i="45" s="1"/>
  <c r="Q16" i="45" s="1"/>
  <c r="Q17" i="45" s="1"/>
  <c r="Q18" i="45" s="1"/>
  <c r="Q19" i="45" s="1"/>
  <c r="Q20" i="45" s="1"/>
  <c r="Q21" i="45" s="1"/>
  <c r="Q22" i="45" s="1"/>
  <c r="Q23" i="45" s="1"/>
  <c r="Q24" i="45" s="1"/>
  <c r="Q25" i="45" s="1"/>
  <c r="Q26" i="45" s="1"/>
  <c r="Q27" i="45" s="1"/>
  <c r="Q28" i="45" s="1"/>
  <c r="Q29" i="45" s="1"/>
  <c r="Q30" i="45" s="1"/>
  <c r="Q31" i="45" s="1"/>
  <c r="Q32" i="45" s="1"/>
  <c r="Q33" i="45" s="1"/>
  <c r="Q34" i="45" s="1"/>
  <c r="Q35" i="45" s="1"/>
  <c r="G16" i="47" l="1"/>
  <c r="G17" i="47" s="1"/>
  <c r="E15" i="47" s="1"/>
  <c r="E12" i="47"/>
  <c r="E13" i="47" s="1"/>
  <c r="E14" i="47" s="1"/>
  <c r="O19" i="46"/>
  <c r="O20" i="46" s="1"/>
  <c r="M15" i="46"/>
  <c r="M16" i="46"/>
  <c r="M17" i="46" s="1"/>
  <c r="K12" i="46"/>
  <c r="K13" i="46"/>
  <c r="K14" i="46" s="1"/>
  <c r="I9" i="46"/>
  <c r="I10" i="46"/>
  <c r="I11" i="46" s="1"/>
  <c r="G6" i="46"/>
  <c r="G7" i="46" s="1"/>
  <c r="G8" i="46" s="1"/>
  <c r="C13" i="45"/>
  <c r="C14" i="45" s="1"/>
  <c r="C16" i="45" s="1"/>
  <c r="C17" i="45" s="1"/>
  <c r="S9" i="45"/>
  <c r="S7" i="45"/>
  <c r="S8" i="45" s="1"/>
  <c r="S10" i="45" s="1"/>
  <c r="S11" i="45" s="1"/>
  <c r="S13" i="45" s="1"/>
  <c r="S14" i="45" s="1"/>
  <c r="B4" i="3"/>
  <c r="C4" i="3"/>
  <c r="E4" i="3"/>
  <c r="F4" i="3"/>
  <c r="G4" i="3"/>
  <c r="H4" i="3"/>
  <c r="I4" i="3"/>
  <c r="B5" i="3"/>
  <c r="C5" i="3"/>
  <c r="E5" i="3"/>
  <c r="F5" i="3"/>
  <c r="G5" i="3"/>
  <c r="H5" i="3"/>
  <c r="I5" i="3"/>
  <c r="B6" i="3"/>
  <c r="C6" i="3"/>
  <c r="E6" i="3"/>
  <c r="F6" i="3"/>
  <c r="G6" i="3"/>
  <c r="H6" i="3"/>
  <c r="I6" i="3"/>
  <c r="B7" i="3"/>
  <c r="C7" i="3"/>
  <c r="E7" i="3"/>
  <c r="F7" i="3"/>
  <c r="G7" i="3"/>
  <c r="H7" i="3"/>
  <c r="I7" i="3"/>
  <c r="B8" i="3"/>
  <c r="C8" i="3"/>
  <c r="E8" i="3"/>
  <c r="F8" i="3"/>
  <c r="G8" i="3"/>
  <c r="H8" i="3"/>
  <c r="I8" i="3"/>
  <c r="B9" i="3"/>
  <c r="C9" i="3"/>
  <c r="E9" i="3"/>
  <c r="F9" i="3"/>
  <c r="G9" i="3"/>
  <c r="H9" i="3"/>
  <c r="I9" i="3"/>
  <c r="B10" i="3"/>
  <c r="C10" i="3"/>
  <c r="E10" i="3"/>
  <c r="F10" i="3"/>
  <c r="G10" i="3"/>
  <c r="H10" i="3"/>
  <c r="I10" i="3"/>
  <c r="B11" i="3"/>
  <c r="C11" i="3"/>
  <c r="E11" i="3"/>
  <c r="F11" i="3"/>
  <c r="G11" i="3"/>
  <c r="H11" i="3"/>
  <c r="I11" i="3"/>
  <c r="B12" i="3"/>
  <c r="C12" i="3"/>
  <c r="E12" i="3"/>
  <c r="F12" i="3"/>
  <c r="G12" i="3"/>
  <c r="H12" i="3"/>
  <c r="I12" i="3"/>
  <c r="B13" i="3"/>
  <c r="C13" i="3"/>
  <c r="E13" i="3"/>
  <c r="F13" i="3"/>
  <c r="G13" i="3"/>
  <c r="H13" i="3"/>
  <c r="I13" i="3"/>
  <c r="B14" i="3"/>
  <c r="C14" i="3"/>
  <c r="E14" i="3"/>
  <c r="F14" i="3"/>
  <c r="G14" i="3"/>
  <c r="H14" i="3"/>
  <c r="I14" i="3"/>
  <c r="B15" i="3"/>
  <c r="C15" i="3"/>
  <c r="E15" i="3"/>
  <c r="F15" i="3"/>
  <c r="G15" i="3"/>
  <c r="H15" i="3"/>
  <c r="I15" i="3"/>
  <c r="B16" i="3"/>
  <c r="C16" i="3"/>
  <c r="E16" i="3"/>
  <c r="F16" i="3"/>
  <c r="G16" i="3"/>
  <c r="H16" i="3"/>
  <c r="I16" i="3"/>
  <c r="B17" i="3"/>
  <c r="C17" i="3"/>
  <c r="E17" i="3"/>
  <c r="F17" i="3"/>
  <c r="G17" i="3"/>
  <c r="H17" i="3"/>
  <c r="I17" i="3"/>
  <c r="B18" i="3"/>
  <c r="C18" i="3"/>
  <c r="E18" i="3"/>
  <c r="F18" i="3"/>
  <c r="G18" i="3"/>
  <c r="H18" i="3"/>
  <c r="I18" i="3"/>
  <c r="B19" i="3"/>
  <c r="C19" i="3"/>
  <c r="E19" i="3"/>
  <c r="F19" i="3"/>
  <c r="G19" i="3"/>
  <c r="H19" i="3"/>
  <c r="I19" i="3"/>
  <c r="B20" i="3"/>
  <c r="C20" i="3"/>
  <c r="E20" i="3"/>
  <c r="F20" i="3"/>
  <c r="G20" i="3"/>
  <c r="H20" i="3"/>
  <c r="I20" i="3"/>
  <c r="B21" i="3"/>
  <c r="C21" i="3"/>
  <c r="E21" i="3"/>
  <c r="F21" i="3"/>
  <c r="G21" i="3"/>
  <c r="H21" i="3"/>
  <c r="I21" i="3"/>
  <c r="B22" i="3"/>
  <c r="C22" i="3"/>
  <c r="E22" i="3"/>
  <c r="F22" i="3"/>
  <c r="G22" i="3"/>
  <c r="H22" i="3"/>
  <c r="I22" i="3"/>
  <c r="B23" i="3"/>
  <c r="C23" i="3"/>
  <c r="E23" i="3"/>
  <c r="F23" i="3"/>
  <c r="G23" i="3"/>
  <c r="H23" i="3"/>
  <c r="I23" i="3"/>
  <c r="B24" i="3"/>
  <c r="C24" i="3"/>
  <c r="E24" i="3"/>
  <c r="F24" i="3"/>
  <c r="G24" i="3"/>
  <c r="H24" i="3"/>
  <c r="I24" i="3"/>
  <c r="B25" i="3"/>
  <c r="C25" i="3"/>
  <c r="E25" i="3"/>
  <c r="F25" i="3"/>
  <c r="G25" i="3"/>
  <c r="H25" i="3"/>
  <c r="I25" i="3"/>
  <c r="B26" i="3"/>
  <c r="C26" i="3"/>
  <c r="E26" i="3"/>
  <c r="F26" i="3"/>
  <c r="G26" i="3"/>
  <c r="H26" i="3"/>
  <c r="I26" i="3"/>
  <c r="B27" i="3"/>
  <c r="C27" i="3"/>
  <c r="E27" i="3"/>
  <c r="F27" i="3"/>
  <c r="G27" i="3"/>
  <c r="H27" i="3"/>
  <c r="I27" i="3"/>
  <c r="B28" i="3"/>
  <c r="C28" i="3"/>
  <c r="E28" i="3"/>
  <c r="F28" i="3"/>
  <c r="G28" i="3"/>
  <c r="H28" i="3"/>
  <c r="I28" i="3"/>
  <c r="B29" i="3"/>
  <c r="C29" i="3"/>
  <c r="E29" i="3"/>
  <c r="F29" i="3"/>
  <c r="G29" i="3"/>
  <c r="H29" i="3"/>
  <c r="I29" i="3"/>
  <c r="I3" i="3"/>
  <c r="H3" i="3"/>
  <c r="G3" i="3"/>
  <c r="F3" i="3"/>
  <c r="E3" i="3"/>
  <c r="C3" i="3"/>
  <c r="B3" i="3"/>
  <c r="D19" i="5"/>
  <c r="E19" i="5"/>
  <c r="F19" i="5"/>
  <c r="G19" i="5"/>
  <c r="H19" i="5"/>
  <c r="I19" i="5"/>
  <c r="J19" i="5"/>
  <c r="K19" i="5"/>
  <c r="D18" i="5"/>
  <c r="E18" i="5"/>
  <c r="F18" i="5"/>
  <c r="G18" i="5"/>
  <c r="H18" i="5"/>
  <c r="I12" i="5"/>
  <c r="I18" i="5"/>
  <c r="J18" i="5"/>
  <c r="K18" i="5"/>
  <c r="K17" i="5"/>
  <c r="M17" i="5" s="1"/>
  <c r="D16" i="5"/>
  <c r="M16" i="5" s="1"/>
  <c r="M15" i="5"/>
  <c r="M14" i="5"/>
  <c r="M13" i="5"/>
  <c r="M12" i="5"/>
  <c r="M11" i="5"/>
  <c r="M10" i="5"/>
  <c r="M9" i="5"/>
  <c r="M8" i="5"/>
  <c r="M7" i="5"/>
  <c r="M6" i="5"/>
  <c r="M5" i="5"/>
  <c r="E16" i="47" l="1"/>
  <c r="E17" i="47" s="1"/>
  <c r="C15" i="47" s="1"/>
  <c r="C12" i="47"/>
  <c r="C13" i="47" s="1"/>
  <c r="C14" i="47" s="1"/>
  <c r="O22" i="46"/>
  <c r="O23" i="46" s="1"/>
  <c r="M18" i="46"/>
  <c r="M19" i="46"/>
  <c r="M20" i="46" s="1"/>
  <c r="K15" i="46"/>
  <c r="K16" i="46"/>
  <c r="K17" i="46" s="1"/>
  <c r="I12" i="46"/>
  <c r="I13" i="46"/>
  <c r="I14" i="46" s="1"/>
  <c r="G9" i="46"/>
  <c r="G10" i="46"/>
  <c r="G11" i="46" s="1"/>
  <c r="E6" i="46"/>
  <c r="E7" i="46" s="1"/>
  <c r="E8" i="46" s="1"/>
  <c r="C19" i="45"/>
  <c r="C20" i="45" s="1"/>
  <c r="S15" i="45"/>
  <c r="S16" i="45" s="1"/>
  <c r="S17" i="45" s="1"/>
  <c r="M18" i="5"/>
  <c r="M19" i="5"/>
  <c r="C16" i="47" l="1"/>
  <c r="C17" i="47" s="1"/>
  <c r="S15" i="47" s="1"/>
  <c r="S12" i="47"/>
  <c r="S13" i="47" s="1"/>
  <c r="S14" i="47" s="1"/>
  <c r="O25" i="46"/>
  <c r="O26" i="46" s="1"/>
  <c r="M21" i="46"/>
  <c r="M22" i="46"/>
  <c r="M23" i="46" s="1"/>
  <c r="K18" i="46"/>
  <c r="K19" i="46"/>
  <c r="K20" i="46" s="1"/>
  <c r="I15" i="46"/>
  <c r="I16" i="46"/>
  <c r="I17" i="46" s="1"/>
  <c r="G12" i="46"/>
  <c r="G13" i="46"/>
  <c r="G14" i="46" s="1"/>
  <c r="E9" i="46"/>
  <c r="E10" i="46" s="1"/>
  <c r="E11" i="46" s="1"/>
  <c r="C6" i="46"/>
  <c r="C7" i="46" s="1"/>
  <c r="C8" i="46" s="1"/>
  <c r="C22" i="45"/>
  <c r="C23" i="45" s="1"/>
  <c r="S18" i="45"/>
  <c r="S19" i="45" s="1"/>
  <c r="S20" i="45" s="1"/>
  <c r="S16" i="47" l="1"/>
  <c r="S17" i="47" s="1"/>
  <c r="Q15" i="47" s="1"/>
  <c r="Q12" i="47"/>
  <c r="Q13" i="47" s="1"/>
  <c r="Q14" i="47" s="1"/>
  <c r="O28" i="46"/>
  <c r="O29" i="46" s="1"/>
  <c r="M24" i="46"/>
  <c r="M25" i="46" s="1"/>
  <c r="M26" i="46" s="1"/>
  <c r="K21" i="46"/>
  <c r="K22" i="46"/>
  <c r="K23" i="46" s="1"/>
  <c r="I18" i="46"/>
  <c r="I19" i="46"/>
  <c r="I20" i="46" s="1"/>
  <c r="G15" i="46"/>
  <c r="G16" i="46"/>
  <c r="G17" i="46" s="1"/>
  <c r="E12" i="46"/>
  <c r="E13" i="46"/>
  <c r="E14" i="46" s="1"/>
  <c r="C9" i="46"/>
  <c r="C10" i="46"/>
  <c r="C11" i="46" s="1"/>
  <c r="C25" i="45"/>
  <c r="C26" i="45" s="1"/>
  <c r="S21" i="45"/>
  <c r="S22" i="45" s="1"/>
  <c r="S23" i="45" s="1"/>
  <c r="Q16" i="47" l="1"/>
  <c r="Q17" i="47" s="1"/>
  <c r="O31" i="46"/>
  <c r="O32" i="46" s="1"/>
  <c r="M27" i="46"/>
  <c r="M28" i="46"/>
  <c r="M29" i="46" s="1"/>
  <c r="K24" i="46"/>
  <c r="K25" i="46" s="1"/>
  <c r="K26" i="46" s="1"/>
  <c r="I21" i="46"/>
  <c r="I22" i="46"/>
  <c r="I23" i="46" s="1"/>
  <c r="G18" i="46"/>
  <c r="G19" i="46"/>
  <c r="G20" i="46" s="1"/>
  <c r="E15" i="46"/>
  <c r="E16" i="46"/>
  <c r="E17" i="46" s="1"/>
  <c r="C12" i="46"/>
  <c r="C13" i="46" s="1"/>
  <c r="C14" i="46" s="1"/>
  <c r="C28" i="45"/>
  <c r="C29" i="45" s="1"/>
  <c r="S24" i="45"/>
  <c r="S25" i="45" s="1"/>
  <c r="S26" i="45" s="1"/>
  <c r="O34" i="46" l="1"/>
  <c r="O35" i="46" s="1"/>
  <c r="M33" i="46" s="1"/>
  <c r="M30" i="46"/>
  <c r="M31" i="46"/>
  <c r="M32" i="46" s="1"/>
  <c r="K27" i="46"/>
  <c r="K28" i="46"/>
  <c r="K29" i="46" s="1"/>
  <c r="I24" i="46"/>
  <c r="I25" i="46" s="1"/>
  <c r="I26" i="46" s="1"/>
  <c r="G21" i="46"/>
  <c r="G22" i="46"/>
  <c r="G23" i="46" s="1"/>
  <c r="E18" i="46"/>
  <c r="E19" i="46"/>
  <c r="E20" i="46" s="1"/>
  <c r="C15" i="46"/>
  <c r="C16" i="46" s="1"/>
  <c r="C17" i="46" s="1"/>
  <c r="S12" i="46"/>
  <c r="S13" i="46" s="1"/>
  <c r="S14" i="46" s="1"/>
  <c r="S28" i="45"/>
  <c r="S29" i="45" s="1"/>
  <c r="C31" i="45"/>
  <c r="C32" i="45" s="1"/>
  <c r="S27" i="45"/>
  <c r="M34" i="46" l="1"/>
  <c r="M35" i="46" s="1"/>
  <c r="K33" i="46" s="1"/>
  <c r="K30" i="46"/>
  <c r="K31" i="46"/>
  <c r="K32" i="46" s="1"/>
  <c r="I27" i="46"/>
  <c r="I28" i="46"/>
  <c r="I29" i="46" s="1"/>
  <c r="G24" i="46"/>
  <c r="G25" i="46" s="1"/>
  <c r="G26" i="46" s="1"/>
  <c r="E21" i="46"/>
  <c r="E22" i="46" s="1"/>
  <c r="E23" i="46" s="1"/>
  <c r="C18" i="46"/>
  <c r="C19" i="46"/>
  <c r="C20" i="46" s="1"/>
  <c r="S15" i="46"/>
  <c r="S16" i="46"/>
  <c r="S17" i="46" s="1"/>
  <c r="C34" i="45"/>
  <c r="C35" i="45" s="1"/>
  <c r="S33" i="45" s="1"/>
  <c r="S30" i="45"/>
  <c r="S31" i="45"/>
  <c r="S32" i="45" s="1"/>
  <c r="K34" i="46" l="1"/>
  <c r="K35" i="46" s="1"/>
  <c r="I33" i="46" s="1"/>
  <c r="I30" i="46"/>
  <c r="I31" i="46"/>
  <c r="I32" i="46" s="1"/>
  <c r="G27" i="46"/>
  <c r="G28" i="46"/>
  <c r="G29" i="46" s="1"/>
  <c r="E24" i="46"/>
  <c r="E25" i="46"/>
  <c r="E26" i="46" s="1"/>
  <c r="C21" i="46"/>
  <c r="C22" i="46"/>
  <c r="C23" i="46" s="1"/>
  <c r="S18" i="46"/>
  <c r="S19" i="46" s="1"/>
  <c r="S20" i="46" s="1"/>
  <c r="S34" i="45"/>
  <c r="S35" i="45" s="1"/>
  <c r="I34" i="46" l="1"/>
  <c r="I35" i="46" s="1"/>
  <c r="G33" i="46" s="1"/>
  <c r="G30" i="46"/>
  <c r="G31" i="46"/>
  <c r="G32" i="46" s="1"/>
  <c r="E27" i="46"/>
  <c r="E28" i="46"/>
  <c r="E29" i="46" s="1"/>
  <c r="C24" i="46"/>
  <c r="C25" i="46" s="1"/>
  <c r="C26" i="46" s="1"/>
  <c r="S22" i="46"/>
  <c r="S23" i="46" s="1"/>
  <c r="S21" i="46"/>
  <c r="G34" i="46" l="1"/>
  <c r="G35" i="46" s="1"/>
  <c r="E33" i="46" s="1"/>
  <c r="E30" i="46"/>
  <c r="E31" i="46"/>
  <c r="E32" i="46" s="1"/>
  <c r="C27" i="46"/>
  <c r="C28" i="46"/>
  <c r="C29" i="46" s="1"/>
  <c r="S24" i="46"/>
  <c r="S25" i="46"/>
  <c r="S26" i="46" s="1"/>
  <c r="E34" i="46" l="1"/>
  <c r="E35" i="46" s="1"/>
  <c r="C33" i="46" s="1"/>
  <c r="C30" i="46"/>
  <c r="C31" i="46"/>
  <c r="C32" i="46" s="1"/>
  <c r="S27" i="46"/>
  <c r="S28" i="46" s="1"/>
  <c r="S29" i="46" s="1"/>
  <c r="C34" i="46" l="1"/>
  <c r="C35" i="46" s="1"/>
  <c r="S33" i="46" s="1"/>
  <c r="S30" i="46"/>
  <c r="S31" i="46" s="1"/>
  <c r="S32" i="46" s="1"/>
  <c r="S34" i="46" s="1"/>
  <c r="S35" i="46" s="1"/>
</calcChain>
</file>

<file path=xl/sharedStrings.xml><?xml version="1.0" encoding="utf-8"?>
<sst xmlns="http://schemas.openxmlformats.org/spreadsheetml/2006/main" count="248" uniqueCount="114">
  <si>
    <t>Kraj</t>
  </si>
  <si>
    <t>Ulica</t>
  </si>
  <si>
    <t xml:space="preserve">Mesto </t>
  </si>
  <si>
    <t>Okres</t>
  </si>
  <si>
    <t>PSČ</t>
  </si>
  <si>
    <t>MS SR</t>
  </si>
  <si>
    <t>MV SR</t>
  </si>
  <si>
    <t>Názov</t>
  </si>
  <si>
    <t>Právna subjektivita</t>
  </si>
  <si>
    <t>Prokuratúra</t>
  </si>
  <si>
    <t>Počet QR čítačiek</t>
  </si>
  <si>
    <t>Počet POS terminálov</t>
  </si>
  <si>
    <t>Stredisko</t>
  </si>
  <si>
    <t>Technik</t>
  </si>
  <si>
    <t>GPS súradnice budovy</t>
  </si>
  <si>
    <t>WNC Deployment Tim</t>
  </si>
  <si>
    <t>Termín obhliadky</t>
  </si>
  <si>
    <t xml:space="preserve">Stav pripravenosti nahlaseny uradom </t>
  </si>
  <si>
    <t xml:space="preserve">Stav pripravenosti na zaklade formularov </t>
  </si>
  <si>
    <t>Modul správy poplatkov</t>
  </si>
  <si>
    <t>SW pokladňa</t>
  </si>
  <si>
    <t>OEK - SW pokladňa</t>
  </si>
  <si>
    <t>eKolkovač</t>
  </si>
  <si>
    <t>Identifikácia</t>
  </si>
  <si>
    <t>Kiosk</t>
  </si>
  <si>
    <t>Fáza nasadenia</t>
  </si>
  <si>
    <t>Nasadenie</t>
  </si>
  <si>
    <t>Ostatné I</t>
  </si>
  <si>
    <t>Ostatné II</t>
  </si>
  <si>
    <t>SP</t>
  </si>
  <si>
    <t>Spolu</t>
  </si>
  <si>
    <t>Status 
(HW zariadenia)</t>
  </si>
  <si>
    <t>ODI/ODE</t>
  </si>
  <si>
    <t>SVS</t>
  </si>
  <si>
    <t>FR SR</t>
  </si>
  <si>
    <t>ÚVZ</t>
  </si>
  <si>
    <t>SVSP</t>
  </si>
  <si>
    <t>Pošta</t>
  </si>
  <si>
    <t>Počet úradov</t>
  </si>
  <si>
    <t>Počet právnych subjektov</t>
  </si>
  <si>
    <t>Objednané</t>
  </si>
  <si>
    <t>Nástenný kiosk</t>
  </si>
  <si>
    <t>Čaká na rozhodnutie</t>
  </si>
  <si>
    <t>Správa poplatkov</t>
  </si>
  <si>
    <t>OEK - Modul správy poplatkov</t>
  </si>
  <si>
    <t>Integrovaný agendový systém</t>
  </si>
  <si>
    <t>Príslušenstvo</t>
  </si>
  <si>
    <t>?</t>
  </si>
  <si>
    <t>Počet Čítačiek eID</t>
  </si>
  <si>
    <t>Počet užívateľov</t>
  </si>
  <si>
    <t>IAM ÚPVS</t>
  </si>
  <si>
    <t>Vlastná správa užívateľov</t>
  </si>
  <si>
    <t>SW pokladňa nainštalovaná</t>
  </si>
  <si>
    <t>POS terminál nainštalovaný</t>
  </si>
  <si>
    <t>eKolkovač umiestnený</t>
  </si>
  <si>
    <t>QR čítačky</t>
  </si>
  <si>
    <t>Čítačky eID</t>
  </si>
  <si>
    <t xml:space="preserve">Stav pripravenosti nahlásený úradom </t>
  </si>
  <si>
    <t>Status</t>
  </si>
  <si>
    <t xml:space="preserve">Status </t>
  </si>
  <si>
    <t>Plánovaný počet QR čítačiek</t>
  </si>
  <si>
    <t>Dodaný počet QR čítačiek</t>
  </si>
  <si>
    <t>Plánovaný počet čítačiek eID</t>
  </si>
  <si>
    <t>Dodaný počet čítačiek eID</t>
  </si>
  <si>
    <t>* Podľa aktuálneho rozdelenia je na MVSR - SVS aktuálne plánovaných 164 kioskov. Na základe dohody s MV SR sa očakáva deployment max. 169 kioskov.</t>
  </si>
  <si>
    <t>Kód úradu</t>
  </si>
  <si>
    <t>Interné ID úradu</t>
  </si>
  <si>
    <t>kód služby</t>
  </si>
  <si>
    <t>EKOLOGICKÝ KOEFICIENT VOZIDLA</t>
  </si>
  <si>
    <t>nad 80 kW do 90 kW bez TEČ</t>
  </si>
  <si>
    <t>nad 90 kW do 100 kW bez TEČ</t>
  </si>
  <si>
    <t>nad 100 kW do 110 kW bez TEČ</t>
  </si>
  <si>
    <t>nad 110 kW do 125 kW bez TEČ</t>
  </si>
  <si>
    <t>nad 125 kW do 140 kW bez TEČ</t>
  </si>
  <si>
    <t>nad 140 kW do 155 kW bez TEČ</t>
  </si>
  <si>
    <t>nad 155 kW do 170 kW bez TEČ</t>
  </si>
  <si>
    <t>nad 170 kW do 210 kW bez TEČ</t>
  </si>
  <si>
    <t>nad 210 kW bez TEČ</t>
  </si>
  <si>
    <t>do 80 kW s 2 ks TEČ</t>
  </si>
  <si>
    <t>nad 80 kW do 90 kW s 2 ks TEČ</t>
  </si>
  <si>
    <t>nad 80 kW do 90 kW s 1 ks TEČ</t>
  </si>
  <si>
    <t>nad 110 kW do 125 kW s 1 ks TEČ</t>
  </si>
  <si>
    <t>nad 110 kW do 125 kW s 2 ks TEČ</t>
  </si>
  <si>
    <t>nad 125 kW do 140 kW s 2 ks TEČ</t>
  </si>
  <si>
    <t>nad 125 kW do 140 kW s 1 ks TEČ</t>
  </si>
  <si>
    <t>nad 100 kW do 110 kW s 2 ks TEČ</t>
  </si>
  <si>
    <t>nad 100 kW do 110 kW s 1 ks  TEČ</t>
  </si>
  <si>
    <t>nad 140 kW do 155 kW s 2 ks TEČ</t>
  </si>
  <si>
    <t>nad 140 kW do 155 kW s 1 ks TEČ</t>
  </si>
  <si>
    <t>nad 155 kW do 170 kW s 2 ks TEČ</t>
  </si>
  <si>
    <t>nad 155 kW do 170 kW s 1 ks TEČ</t>
  </si>
  <si>
    <t>nad 170 kW do 210 kW s 2 ks TEČ</t>
  </si>
  <si>
    <t>nad 170 kW do 210 kW s 1 ks TEČ</t>
  </si>
  <si>
    <t>nad 210 kW s 2 ks TEČ</t>
  </si>
  <si>
    <t>nad 210 kW s 1 ks TEČ</t>
  </si>
  <si>
    <t>Benzín, Nafta a ich kombinácia s iným doplnovým palivom, PHEV a vodík okrem elektriny</t>
  </si>
  <si>
    <t>do 80 kW s 1 ks TEČ</t>
  </si>
  <si>
    <t>Staršie ako 40 rokov</t>
  </si>
  <si>
    <t>PLUG-IN HYBRID a VODÍK</t>
  </si>
  <si>
    <t>nad 90 kW do 100 kW s 1 ks TEČ</t>
  </si>
  <si>
    <t>nad 90 kW do 100 kW s 2 ks TEČ</t>
  </si>
  <si>
    <t>Emisná trieda / dátum prvej evidencie</t>
  </si>
  <si>
    <t>EURO 1 alebo bez EURO normy, dátum 1. evidencie do 31.12.1996</t>
  </si>
  <si>
    <t>EURO 2 alebo bez EURO normy, dátum 1. evidencie od 01.01.1997 do 31.12.2001</t>
  </si>
  <si>
    <t>EURO 3 alebo bez EURO normy, dátum 1. evidencie od 01.01.2002 do 31.12.2006</t>
  </si>
  <si>
    <t>EURO 4 alebo bez EURO normy, dátum 1. evidencie od 01.01.2007 do 31.12.2011</t>
  </si>
  <si>
    <t>EURO 5 alebo bez EURO normy, dátum 1. evidencie od 01.01.2012 do 31.08.2016</t>
  </si>
  <si>
    <t>EURO 6 b, c alebo bez EURO normy, dátum 1. evidencie od 01.09.2016 do 31.08.2020</t>
  </si>
  <si>
    <t>EURO 6d-Temp a 6d alebo bez EURO normy, dátum 1. evidencie od 01.09.2020</t>
  </si>
  <si>
    <t>suma</t>
  </si>
  <si>
    <t>do 80 kW bez TEČ</t>
  </si>
  <si>
    <r>
      <t xml:space="preserve">Správne poplatky za zápis prvého a ďalšieho držiteľa vozidla od 01.04.2024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20"/>
        <color rgb="FFFF0000"/>
        <rFont val="Calibri"/>
        <family val="2"/>
        <charset val="238"/>
        <scheme val="minor"/>
      </rPr>
      <t>kategórie L, M1 a kategórie N1 od 4 miest na sedenie</t>
    </r>
  </si>
  <si>
    <r>
      <t xml:space="preserve">Správne poplatky za zápis prvého a ďalšieho držiteľa vozidla od 01.04.2024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20"/>
        <color rgb="FFFF0000"/>
        <rFont val="Calibri"/>
        <family val="2"/>
        <charset val="238"/>
        <scheme val="minor"/>
      </rPr>
      <t>ŤZP kategórie M1 a N1 alebo ak ide o vozidlo upravené pre ZŤP bez poskytnutia príspevku</t>
    </r>
  </si>
  <si>
    <r>
      <t xml:space="preserve">Správne poplatky za zápis prvého a ďalšieho držiteľa vozidla od 01.04.2024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20"/>
        <color rgb="FFFF0000"/>
        <rFont val="Calibri"/>
        <family val="2"/>
        <charset val="238"/>
        <scheme val="minor"/>
      </rPr>
      <t>kategórie M1, min. 6 miest na sedenie, do 110 kW a min. 4 deti do 19 rokov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</si>
</sst>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B]General"/>
    <numFmt numFmtId="165" formatCode="_-* #,##0.00\ [$€-41B]_-;\-* #,##0.00\ [$€-41B]_-;_-* &quot;-&quot;??\ [$€-41B]_-;_-@_-"/>
    <numFmt numFmtId="166" formatCode="0_ ;\-0\ "/>
  </numFmts>
  <fonts count="2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1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rgb="FF006100"/>
      <name val="Calibri1"/>
      <charset val="238"/>
    </font>
    <font>
      <sz val="10"/>
      <name val="MS Sans Serif"/>
      <family val="2"/>
      <charset val="238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DC6D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5" fillId="0" borderId="0"/>
    <xf numFmtId="164" fontId="7" fillId="0" borderId="0"/>
    <xf numFmtId="164" fontId="12" fillId="6" borderId="0"/>
    <xf numFmtId="0" fontId="2" fillId="0" borderId="0"/>
    <xf numFmtId="0" fontId="13" fillId="0" borderId="0"/>
    <xf numFmtId="0" fontId="14" fillId="0" borderId="0"/>
    <xf numFmtId="0" fontId="15" fillId="0" borderId="0"/>
    <xf numFmtId="0" fontId="15" fillId="0" borderId="0"/>
    <xf numFmtId="0" fontId="5" fillId="0" borderId="0"/>
    <xf numFmtId="0" fontId="2" fillId="0" borderId="0"/>
  </cellStyleXfs>
  <cellXfs count="208">
    <xf numFmtId="0" fontId="0" fillId="0" borderId="0" xfId="0"/>
    <xf numFmtId="0" fontId="0" fillId="0" borderId="8" xfId="0" applyBorder="1"/>
    <xf numFmtId="0" fontId="8" fillId="4" borderId="12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6" fillId="0" borderId="20" xfId="0" applyFont="1" applyFill="1" applyBorder="1"/>
    <xf numFmtId="0" fontId="0" fillId="0" borderId="21" xfId="0" applyBorder="1"/>
    <xf numFmtId="0" fontId="6" fillId="0" borderId="22" xfId="0" applyFont="1" applyFill="1" applyBorder="1"/>
    <xf numFmtId="0" fontId="6" fillId="0" borderId="23" xfId="0" applyFont="1" applyFill="1" applyBorder="1"/>
    <xf numFmtId="0" fontId="6" fillId="0" borderId="24" xfId="0" applyFont="1" applyFill="1" applyBorder="1"/>
    <xf numFmtId="0" fontId="6" fillId="0" borderId="21" xfId="0" applyFont="1" applyFill="1" applyBorder="1"/>
    <xf numFmtId="0" fontId="10" fillId="0" borderId="25" xfId="0" applyFont="1" applyFill="1" applyBorder="1"/>
    <xf numFmtId="0" fontId="6" fillId="0" borderId="7" xfId="0" applyFont="1" applyFill="1" applyBorder="1"/>
    <xf numFmtId="0" fontId="6" fillId="0" borderId="27" xfId="0" applyFont="1" applyFill="1" applyBorder="1"/>
    <xf numFmtId="0" fontId="6" fillId="0" borderId="28" xfId="0" applyFont="1" applyFill="1" applyBorder="1"/>
    <xf numFmtId="0" fontId="6" fillId="0" borderId="3" xfId="0" applyFont="1" applyFill="1" applyBorder="1"/>
    <xf numFmtId="0" fontId="0" fillId="0" borderId="3" xfId="0" applyBorder="1"/>
    <xf numFmtId="0" fontId="10" fillId="0" borderId="15" xfId="0" applyFont="1" applyFill="1" applyBorder="1"/>
    <xf numFmtId="0" fontId="6" fillId="5" borderId="30" xfId="0" applyFont="1" applyFill="1" applyBorder="1" applyAlignment="1">
      <alignment vertical="center" wrapText="1"/>
    </xf>
    <xf numFmtId="0" fontId="6" fillId="5" borderId="31" xfId="0" applyFont="1" applyFill="1" applyBorder="1"/>
    <xf numFmtId="0" fontId="6" fillId="5" borderId="30" xfId="0" applyFont="1" applyFill="1" applyBorder="1"/>
    <xf numFmtId="0" fontId="6" fillId="5" borderId="12" xfId="0" applyFont="1" applyFill="1" applyBorder="1"/>
    <xf numFmtId="0" fontId="6" fillId="5" borderId="32" xfId="0" applyFont="1" applyFill="1" applyBorder="1"/>
    <xf numFmtId="0" fontId="10" fillId="5" borderId="33" xfId="0" applyFont="1" applyFill="1" applyBorder="1"/>
    <xf numFmtId="0" fontId="6" fillId="5" borderId="35" xfId="0" applyFont="1" applyFill="1" applyBorder="1" applyAlignment="1">
      <alignment vertical="center" wrapText="1"/>
    </xf>
    <xf numFmtId="0" fontId="6" fillId="5" borderId="36" xfId="0" applyFont="1" applyFill="1" applyBorder="1"/>
    <xf numFmtId="0" fontId="6" fillId="5" borderId="35" xfId="0" applyFont="1" applyFill="1" applyBorder="1"/>
    <xf numFmtId="0" fontId="6" fillId="5" borderId="37" xfId="0" applyFont="1" applyFill="1" applyBorder="1"/>
    <xf numFmtId="0" fontId="6" fillId="5" borderId="38" xfId="0" applyFont="1" applyFill="1" applyBorder="1"/>
    <xf numFmtId="0" fontId="10" fillId="5" borderId="39" xfId="0" applyFont="1" applyFill="1" applyBorder="1"/>
    <xf numFmtId="0" fontId="6" fillId="5" borderId="11" xfId="0" applyFont="1" applyFill="1" applyBorder="1" applyAlignment="1">
      <alignment vertical="center" wrapText="1"/>
    </xf>
    <xf numFmtId="0" fontId="6" fillId="5" borderId="4" xfId="0" applyFont="1" applyFill="1" applyBorder="1"/>
    <xf numFmtId="0" fontId="6" fillId="5" borderId="15" xfId="0" applyFont="1" applyFill="1" applyBorder="1"/>
    <xf numFmtId="0" fontId="6" fillId="5" borderId="40" xfId="0" applyFont="1" applyFill="1" applyBorder="1"/>
    <xf numFmtId="0" fontId="6" fillId="5" borderId="6" xfId="0" applyFont="1" applyFill="1" applyBorder="1"/>
    <xf numFmtId="0" fontId="6" fillId="5" borderId="11" xfId="0" applyFont="1" applyFill="1" applyBorder="1"/>
    <xf numFmtId="0" fontId="10" fillId="5" borderId="13" xfId="0" applyFont="1" applyFill="1" applyBorder="1"/>
    <xf numFmtId="0" fontId="6" fillId="5" borderId="17" xfId="0" applyFont="1" applyFill="1" applyBorder="1" applyAlignment="1">
      <alignment horizontal="left" vertical="center" wrapText="1"/>
    </xf>
    <xf numFmtId="0" fontId="6" fillId="5" borderId="16" xfId="0" applyFont="1" applyFill="1" applyBorder="1"/>
    <xf numFmtId="0" fontId="6" fillId="5" borderId="17" xfId="0" applyFont="1" applyFill="1" applyBorder="1"/>
    <xf numFmtId="0" fontId="0" fillId="5" borderId="18" xfId="0" applyFill="1" applyBorder="1"/>
    <xf numFmtId="0" fontId="6" fillId="5" borderId="2" xfId="0" applyFont="1" applyFill="1" applyBorder="1"/>
    <xf numFmtId="0" fontId="6" fillId="5" borderId="18" xfId="0" applyFont="1" applyFill="1" applyBorder="1"/>
    <xf numFmtId="0" fontId="10" fillId="5" borderId="19" xfId="0" applyFont="1" applyFill="1" applyBorder="1"/>
    <xf numFmtId="0" fontId="8" fillId="4" borderId="2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vertical="center" wrapText="1"/>
    </xf>
    <xf numFmtId="0" fontId="6" fillId="5" borderId="23" xfId="0" applyFont="1" applyFill="1" applyBorder="1"/>
    <xf numFmtId="0" fontId="6" fillId="5" borderId="21" xfId="0" applyFont="1" applyFill="1" applyBorder="1"/>
    <xf numFmtId="0" fontId="0" fillId="5" borderId="22" xfId="0" applyFill="1" applyBorder="1"/>
    <xf numFmtId="0" fontId="6" fillId="5" borderId="24" xfId="0" applyFont="1" applyFill="1" applyBorder="1"/>
    <xf numFmtId="0" fontId="6" fillId="5" borderId="22" xfId="0" applyFont="1" applyFill="1" applyBorder="1"/>
    <xf numFmtId="0" fontId="10" fillId="5" borderId="25" xfId="0" applyFont="1" applyFill="1" applyBorder="1"/>
    <xf numFmtId="0" fontId="6" fillId="5" borderId="11" xfId="0" applyFont="1" applyFill="1" applyBorder="1" applyAlignment="1">
      <alignment horizontal="left" vertical="center" wrapText="1"/>
    </xf>
    <xf numFmtId="0" fontId="0" fillId="5" borderId="4" xfId="0" applyFont="1" applyFill="1" applyBorder="1"/>
    <xf numFmtId="0" fontId="0" fillId="5" borderId="11" xfId="0" applyFont="1" applyFill="1" applyBorder="1"/>
    <xf numFmtId="0" fontId="0" fillId="5" borderId="40" xfId="0" applyFont="1" applyFill="1" applyBorder="1"/>
    <xf numFmtId="0" fontId="10" fillId="5" borderId="40" xfId="0" applyFont="1" applyFill="1" applyBorder="1"/>
    <xf numFmtId="0" fontId="6" fillId="5" borderId="41" xfId="0" applyFont="1" applyFill="1" applyBorder="1" applyAlignment="1">
      <alignment horizontal="left" vertical="center" wrapText="1"/>
    </xf>
    <xf numFmtId="0" fontId="6" fillId="5" borderId="5" xfId="0" applyFont="1" applyFill="1" applyBorder="1"/>
    <xf numFmtId="0" fontId="6" fillId="5" borderId="41" xfId="0" applyFont="1" applyFill="1" applyBorder="1"/>
    <xf numFmtId="0" fontId="6" fillId="5" borderId="42" xfId="0" applyFont="1" applyFill="1" applyBorder="1" applyAlignment="1">
      <alignment horizontal="right"/>
    </xf>
    <xf numFmtId="0" fontId="6" fillId="5" borderId="1" xfId="0" applyFont="1" applyFill="1" applyBorder="1"/>
    <xf numFmtId="0" fontId="6" fillId="5" borderId="42" xfId="0" applyFont="1" applyFill="1" applyBorder="1"/>
    <xf numFmtId="0" fontId="10" fillId="5" borderId="43" xfId="0" applyFont="1" applyFill="1" applyBorder="1"/>
    <xf numFmtId="0" fontId="6" fillId="0" borderId="17" xfId="0" applyFont="1" applyFill="1" applyBorder="1" applyAlignment="1">
      <alignment horizontal="left" vertical="center" wrapText="1"/>
    </xf>
    <xf numFmtId="0" fontId="6" fillId="0" borderId="16" xfId="0" applyFont="1" applyFill="1" applyBorder="1"/>
    <xf numFmtId="0" fontId="6" fillId="0" borderId="17" xfId="0" applyFont="1" applyFill="1" applyBorder="1"/>
    <xf numFmtId="0" fontId="6" fillId="0" borderId="18" xfId="0" applyFont="1" applyFill="1" applyBorder="1" applyAlignment="1">
      <alignment horizontal="right"/>
    </xf>
    <xf numFmtId="0" fontId="6" fillId="0" borderId="2" xfId="0" applyFont="1" applyFill="1" applyBorder="1"/>
    <xf numFmtId="0" fontId="6" fillId="0" borderId="18" xfId="0" applyFont="1" applyFill="1" applyBorder="1"/>
    <xf numFmtId="0" fontId="10" fillId="0" borderId="19" xfId="0" applyFont="1" applyFill="1" applyBorder="1"/>
    <xf numFmtId="0" fontId="6" fillId="5" borderId="30" xfId="0" applyFont="1" applyFill="1" applyBorder="1" applyAlignment="1">
      <alignment vertical="center"/>
    </xf>
    <xf numFmtId="0" fontId="6" fillId="3" borderId="30" xfId="0" applyFont="1" applyFill="1" applyBorder="1"/>
    <xf numFmtId="0" fontId="6" fillId="5" borderId="41" xfId="0" applyFont="1" applyFill="1" applyBorder="1" applyAlignment="1">
      <alignment vertical="center"/>
    </xf>
    <xf numFmtId="0" fontId="6" fillId="5" borderId="35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right"/>
    </xf>
    <xf numFmtId="0" fontId="6" fillId="5" borderId="11" xfId="0" applyFont="1" applyFill="1" applyBorder="1" applyAlignment="1">
      <alignment horizontal="right"/>
    </xf>
    <xf numFmtId="0" fontId="6" fillId="5" borderId="40" xfId="0" applyFont="1" applyFill="1" applyBorder="1" applyAlignment="1">
      <alignment horizontal="right"/>
    </xf>
    <xf numFmtId="0" fontId="6" fillId="5" borderId="6" xfId="0" applyFont="1" applyFill="1" applyBorder="1" applyAlignment="1">
      <alignment horizontal="right"/>
    </xf>
    <xf numFmtId="0" fontId="10" fillId="5" borderId="13" xfId="0" applyFont="1" applyFill="1" applyBorder="1" applyAlignment="1">
      <alignment horizontal="right"/>
    </xf>
    <xf numFmtId="0" fontId="6" fillId="0" borderId="35" xfId="0" applyFont="1" applyFill="1" applyBorder="1" applyAlignment="1">
      <alignment vertical="center"/>
    </xf>
    <xf numFmtId="0" fontId="6" fillId="0" borderId="35" xfId="0" applyFont="1" applyFill="1" applyBorder="1" applyAlignment="1">
      <alignment horizontal="right"/>
    </xf>
    <xf numFmtId="0" fontId="6" fillId="0" borderId="37" xfId="0" applyFont="1" applyFill="1" applyBorder="1" applyAlignment="1">
      <alignment horizontal="right"/>
    </xf>
    <xf numFmtId="0" fontId="6" fillId="0" borderId="36" xfId="0" applyFont="1" applyFill="1" applyBorder="1" applyAlignment="1">
      <alignment horizontal="right"/>
    </xf>
    <xf numFmtId="0" fontId="6" fillId="0" borderId="38" xfId="0" applyFont="1" applyFill="1" applyBorder="1" applyAlignment="1">
      <alignment horizontal="right"/>
    </xf>
    <xf numFmtId="0" fontId="11" fillId="0" borderId="39" xfId="0" applyFont="1" applyFill="1" applyBorder="1" applyAlignment="1">
      <alignment horizontal="right"/>
    </xf>
    <xf numFmtId="0" fontId="6" fillId="3" borderId="5" xfId="0" applyFont="1" applyFill="1" applyBorder="1"/>
    <xf numFmtId="0" fontId="6" fillId="3" borderId="31" xfId="0" applyFont="1" applyFill="1" applyBorder="1"/>
    <xf numFmtId="0" fontId="6" fillId="3" borderId="45" xfId="0" applyFont="1" applyFill="1" applyBorder="1" applyAlignment="1">
      <alignment horizontal="right"/>
    </xf>
    <xf numFmtId="0" fontId="6" fillId="3" borderId="16" xfId="0" applyFont="1" applyFill="1" applyBorder="1"/>
    <xf numFmtId="0" fontId="6" fillId="5" borderId="30" xfId="0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Protection="1">
      <protection locked="0"/>
    </xf>
    <xf numFmtId="0" fontId="4" fillId="0" borderId="1" xfId="0" applyFont="1" applyFill="1" applyBorder="1" applyAlignment="1" applyProtection="1">
      <alignment vertical="top"/>
    </xf>
    <xf numFmtId="0" fontId="1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0" fontId="19" fillId="0" borderId="9" xfId="0" applyFont="1" applyFill="1" applyBorder="1" applyAlignment="1">
      <alignment horizontal="left" vertical="top" wrapText="1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19" fillId="8" borderId="51" xfId="0" applyFont="1" applyFill="1" applyBorder="1" applyAlignment="1">
      <alignment horizontal="center" vertical="center" wrapText="1"/>
    </xf>
    <xf numFmtId="0" fontId="0" fillId="7" borderId="10" xfId="0" applyFill="1" applyBorder="1"/>
    <xf numFmtId="0" fontId="0" fillId="9" borderId="50" xfId="0" applyFill="1" applyBorder="1"/>
    <xf numFmtId="0" fontId="19" fillId="0" borderId="9" xfId="11" applyFont="1" applyFill="1" applyBorder="1" applyAlignment="1">
      <alignment vertical="center"/>
    </xf>
    <xf numFmtId="0" fontId="0" fillId="0" borderId="0" xfId="0" applyAlignment="1">
      <alignment vertical="center"/>
    </xf>
    <xf numFmtId="0" fontId="21" fillId="0" borderId="48" xfId="11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2" fillId="0" borderId="48" xfId="11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19" fillId="7" borderId="9" xfId="11" applyFont="1" applyFill="1" applyBorder="1" applyAlignment="1">
      <alignment vertical="center"/>
    </xf>
    <xf numFmtId="0" fontId="21" fillId="7" borderId="48" xfId="11" applyFont="1" applyFill="1" applyBorder="1" applyAlignment="1">
      <alignment vertical="center"/>
    </xf>
    <xf numFmtId="0" fontId="22" fillId="7" borderId="48" xfId="11" applyFont="1" applyFill="1" applyBorder="1" applyAlignment="1">
      <alignment vertical="center"/>
    </xf>
    <xf numFmtId="0" fontId="19" fillId="7" borderId="49" xfId="11" applyFont="1" applyFill="1" applyBorder="1" applyAlignment="1">
      <alignment vertical="center"/>
    </xf>
    <xf numFmtId="0" fontId="21" fillId="7" borderId="18" xfId="11" applyFont="1" applyFill="1" applyBorder="1" applyAlignment="1">
      <alignment vertical="center"/>
    </xf>
    <xf numFmtId="0" fontId="22" fillId="7" borderId="37" xfId="11" applyFont="1" applyFill="1" applyBorder="1" applyAlignment="1">
      <alignment vertical="center"/>
    </xf>
    <xf numFmtId="166" fontId="20" fillId="0" borderId="11" xfId="0" applyNumberFormat="1" applyFont="1" applyFill="1" applyBorder="1" applyAlignment="1">
      <alignment horizontal="center" vertical="center" wrapText="1"/>
    </xf>
    <xf numFmtId="165" fontId="19" fillId="0" borderId="44" xfId="0" applyNumberFormat="1" applyFont="1" applyBorder="1" applyAlignment="1">
      <alignment horizontal="center" vertical="center" wrapText="1"/>
    </xf>
    <xf numFmtId="165" fontId="19" fillId="0" borderId="31" xfId="0" applyNumberFormat="1" applyFont="1" applyBorder="1" applyAlignment="1">
      <alignment horizontal="center" vertical="center" wrapText="1"/>
    </xf>
    <xf numFmtId="166" fontId="20" fillId="0" borderId="30" xfId="0" applyNumberFormat="1" applyFont="1" applyFill="1" applyBorder="1" applyAlignment="1">
      <alignment horizontal="center" vertical="center" wrapText="1"/>
    </xf>
    <xf numFmtId="165" fontId="19" fillId="13" borderId="31" xfId="0" applyNumberFormat="1" applyFont="1" applyFill="1" applyBorder="1" applyAlignment="1">
      <alignment horizontal="center" vertical="center" wrapText="1"/>
    </xf>
    <xf numFmtId="166" fontId="20" fillId="13" borderId="30" xfId="0" applyNumberFormat="1" applyFont="1" applyFill="1" applyBorder="1" applyAlignment="1">
      <alignment horizontal="center" vertical="center" wrapText="1"/>
    </xf>
    <xf numFmtId="165" fontId="19" fillId="8" borderId="31" xfId="0" applyNumberFormat="1" applyFont="1" applyFill="1" applyBorder="1" applyAlignment="1">
      <alignment horizontal="center" vertical="center" wrapText="1"/>
    </xf>
    <xf numFmtId="166" fontId="20" fillId="8" borderId="30" xfId="0" applyNumberFormat="1" applyFont="1" applyFill="1" applyBorder="1" applyAlignment="1">
      <alignment horizontal="center" vertical="center" wrapText="1"/>
    </xf>
    <xf numFmtId="165" fontId="21" fillId="0" borderId="55" xfId="0" applyNumberFormat="1" applyFont="1" applyBorder="1" applyAlignment="1">
      <alignment horizontal="center" vertical="center" wrapText="1"/>
    </xf>
    <xf numFmtId="166" fontId="21" fillId="0" borderId="41" xfId="0" applyNumberFormat="1" applyFont="1" applyFill="1" applyBorder="1" applyAlignment="1">
      <alignment horizontal="center" vertical="center" wrapText="1"/>
    </xf>
    <xf numFmtId="165" fontId="21" fillId="0" borderId="5" xfId="0" applyNumberFormat="1" applyFont="1" applyBorder="1" applyAlignment="1">
      <alignment horizontal="center" vertical="center" wrapText="1"/>
    </xf>
    <xf numFmtId="165" fontId="21" fillId="13" borderId="5" xfId="0" applyNumberFormat="1" applyFont="1" applyFill="1" applyBorder="1" applyAlignment="1">
      <alignment horizontal="center" vertical="center" wrapText="1"/>
    </xf>
    <xf numFmtId="166" fontId="21" fillId="13" borderId="41" xfId="0" applyNumberFormat="1" applyFont="1" applyFill="1" applyBorder="1" applyAlignment="1">
      <alignment horizontal="center" vertical="center" wrapText="1"/>
    </xf>
    <xf numFmtId="165" fontId="21" fillId="8" borderId="5" xfId="0" applyNumberFormat="1" applyFont="1" applyFill="1" applyBorder="1" applyAlignment="1">
      <alignment horizontal="center" vertical="center" wrapText="1"/>
    </xf>
    <xf numFmtId="166" fontId="21" fillId="8" borderId="41" xfId="0" applyNumberFormat="1" applyFont="1" applyFill="1" applyBorder="1" applyAlignment="1">
      <alignment horizontal="center" vertical="center" wrapText="1"/>
    </xf>
    <xf numFmtId="165" fontId="22" fillId="0" borderId="46" xfId="0" applyNumberFormat="1" applyFont="1" applyBorder="1" applyAlignment="1">
      <alignment horizontal="center" vertical="center" wrapText="1"/>
    </xf>
    <xf numFmtId="166" fontId="22" fillId="0" borderId="17" xfId="0" applyNumberFormat="1" applyFont="1" applyFill="1" applyBorder="1" applyAlignment="1">
      <alignment horizontal="center" vertical="center" wrapText="1"/>
    </xf>
    <xf numFmtId="165" fontId="22" fillId="0" borderId="16" xfId="0" applyNumberFormat="1" applyFont="1" applyBorder="1" applyAlignment="1">
      <alignment horizontal="center" vertical="center" wrapText="1"/>
    </xf>
    <xf numFmtId="165" fontId="22" fillId="13" borderId="16" xfId="0" applyNumberFormat="1" applyFont="1" applyFill="1" applyBorder="1" applyAlignment="1">
      <alignment horizontal="center" vertical="center" wrapText="1"/>
    </xf>
    <xf numFmtId="166" fontId="22" fillId="13" borderId="17" xfId="0" applyNumberFormat="1" applyFont="1" applyFill="1" applyBorder="1" applyAlignment="1">
      <alignment horizontal="center" vertical="center" wrapText="1"/>
    </xf>
    <xf numFmtId="165" fontId="22" fillId="8" borderId="16" xfId="0" applyNumberFormat="1" applyFont="1" applyFill="1" applyBorder="1" applyAlignment="1">
      <alignment horizontal="center" vertical="center" wrapText="1"/>
    </xf>
    <xf numFmtId="166" fontId="22" fillId="8" borderId="17" xfId="0" applyNumberFormat="1" applyFont="1" applyFill="1" applyBorder="1" applyAlignment="1">
      <alignment horizontal="center" vertical="center" wrapText="1"/>
    </xf>
    <xf numFmtId="165" fontId="19" fillId="7" borderId="54" xfId="0" applyNumberFormat="1" applyFont="1" applyFill="1" applyBorder="1" applyAlignment="1">
      <alignment horizontal="center" vertical="center" wrapText="1"/>
    </xf>
    <xf numFmtId="166" fontId="20" fillId="7" borderId="30" xfId="0" applyNumberFormat="1" applyFont="1" applyFill="1" applyBorder="1" applyAlignment="1">
      <alignment horizontal="center" vertical="center" wrapText="1"/>
    </xf>
    <xf numFmtId="165" fontId="19" fillId="7" borderId="31" xfId="0" applyNumberFormat="1" applyFont="1" applyFill="1" applyBorder="1" applyAlignment="1">
      <alignment horizontal="center" vertical="center" wrapText="1"/>
    </xf>
    <xf numFmtId="165" fontId="21" fillId="7" borderId="55" xfId="0" applyNumberFormat="1" applyFont="1" applyFill="1" applyBorder="1" applyAlignment="1">
      <alignment horizontal="center" vertical="center" wrapText="1"/>
    </xf>
    <xf numFmtId="166" fontId="21" fillId="7" borderId="41" xfId="0" applyNumberFormat="1" applyFont="1" applyFill="1" applyBorder="1" applyAlignment="1">
      <alignment horizontal="center" vertical="center" wrapText="1"/>
    </xf>
    <xf numFmtId="165" fontId="21" fillId="7" borderId="5" xfId="0" applyNumberFormat="1" applyFont="1" applyFill="1" applyBorder="1" applyAlignment="1">
      <alignment horizontal="center" vertical="center" wrapText="1"/>
    </xf>
    <xf numFmtId="1" fontId="21" fillId="13" borderId="41" xfId="0" applyNumberFormat="1" applyFont="1" applyFill="1" applyBorder="1" applyAlignment="1">
      <alignment horizontal="center" vertical="center" wrapText="1"/>
    </xf>
    <xf numFmtId="1" fontId="21" fillId="8" borderId="41" xfId="0" applyNumberFormat="1" applyFont="1" applyFill="1" applyBorder="1" applyAlignment="1">
      <alignment horizontal="center" vertical="center" wrapText="1"/>
    </xf>
    <xf numFmtId="165" fontId="22" fillId="7" borderId="45" xfId="0" applyNumberFormat="1" applyFont="1" applyFill="1" applyBorder="1" applyAlignment="1">
      <alignment horizontal="center" vertical="center" wrapText="1"/>
    </xf>
    <xf numFmtId="166" fontId="22" fillId="7" borderId="35" xfId="0" applyNumberFormat="1" applyFont="1" applyFill="1" applyBorder="1" applyAlignment="1">
      <alignment horizontal="center" vertical="center" wrapText="1"/>
    </xf>
    <xf numFmtId="165" fontId="22" fillId="7" borderId="36" xfId="0" applyNumberFormat="1" applyFont="1" applyFill="1" applyBorder="1" applyAlignment="1">
      <alignment horizontal="center" vertical="center" wrapText="1"/>
    </xf>
    <xf numFmtId="165" fontId="22" fillId="13" borderId="36" xfId="0" applyNumberFormat="1" applyFont="1" applyFill="1" applyBorder="1" applyAlignment="1">
      <alignment horizontal="center" vertical="center" wrapText="1"/>
    </xf>
    <xf numFmtId="1" fontId="22" fillId="13" borderId="35" xfId="0" applyNumberFormat="1" applyFont="1" applyFill="1" applyBorder="1" applyAlignment="1">
      <alignment horizontal="center" vertical="center" wrapText="1"/>
    </xf>
    <xf numFmtId="165" fontId="22" fillId="8" borderId="36" xfId="0" applyNumberFormat="1" applyFont="1" applyFill="1" applyBorder="1" applyAlignment="1">
      <alignment horizontal="center" vertical="center" wrapText="1"/>
    </xf>
    <xf numFmtId="1" fontId="22" fillId="8" borderId="35" xfId="0" applyNumberFormat="1" applyFont="1" applyFill="1" applyBorder="1" applyAlignment="1">
      <alignment horizontal="center" vertical="center" wrapText="1"/>
    </xf>
    <xf numFmtId="1" fontId="20" fillId="13" borderId="30" xfId="0" applyNumberFormat="1" applyFont="1" applyFill="1" applyBorder="1" applyAlignment="1">
      <alignment horizontal="center" vertical="center" wrapText="1"/>
    </xf>
    <xf numFmtId="1" fontId="22" fillId="13" borderId="17" xfId="0" applyNumberFormat="1" applyFont="1" applyFill="1" applyBorder="1" applyAlignment="1">
      <alignment horizontal="center" vertical="center" wrapText="1"/>
    </xf>
    <xf numFmtId="1" fontId="22" fillId="8" borderId="17" xfId="0" applyNumberFormat="1" applyFont="1" applyFill="1" applyBorder="1" applyAlignment="1">
      <alignment horizontal="center" vertical="center" wrapText="1"/>
    </xf>
    <xf numFmtId="166" fontId="20" fillId="0" borderId="17" xfId="0" applyNumberFormat="1" applyFont="1" applyFill="1" applyBorder="1" applyAlignment="1">
      <alignment horizontal="center" vertical="center" wrapText="1"/>
    </xf>
    <xf numFmtId="1" fontId="20" fillId="13" borderId="17" xfId="0" applyNumberFormat="1" applyFont="1" applyFill="1" applyBorder="1" applyAlignment="1">
      <alignment horizontal="center" vertical="center" wrapText="1"/>
    </xf>
    <xf numFmtId="1" fontId="20" fillId="8" borderId="17" xfId="0" applyNumberFormat="1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0" fillId="11" borderId="50" xfId="0" applyFill="1" applyBorder="1"/>
    <xf numFmtId="0" fontId="0" fillId="12" borderId="50" xfId="0" applyFill="1" applyBorder="1"/>
    <xf numFmtId="0" fontId="9" fillId="4" borderId="13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left" vertical="center" wrapText="1"/>
    </xf>
    <xf numFmtId="0" fontId="9" fillId="4" borderId="2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4" borderId="44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left" vertical="center" wrapText="1"/>
    </xf>
    <xf numFmtId="0" fontId="9" fillId="4" borderId="27" xfId="0" applyFont="1" applyFill="1" applyBorder="1" applyAlignment="1">
      <alignment horizontal="left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3" fillId="13" borderId="9" xfId="0" applyFont="1" applyFill="1" applyBorder="1" applyAlignment="1">
      <alignment horizontal="center" vertical="center" wrapText="1"/>
    </xf>
    <xf numFmtId="0" fontId="0" fillId="13" borderId="10" xfId="0" applyFill="1" applyBorder="1" applyAlignment="1">
      <alignment horizontal="center" vertical="center" wrapText="1"/>
    </xf>
    <xf numFmtId="0" fontId="23" fillId="8" borderId="52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23" fillId="8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wrapText="1"/>
    </xf>
    <xf numFmtId="0" fontId="17" fillId="7" borderId="53" xfId="0" applyFont="1" applyFill="1" applyBorder="1" applyAlignment="1">
      <alignment horizontal="center" wrapText="1"/>
    </xf>
    <xf numFmtId="0" fontId="16" fillId="9" borderId="52" xfId="0" applyFont="1" applyFill="1" applyBorder="1" applyAlignment="1">
      <alignment horizontal="center"/>
    </xf>
    <xf numFmtId="0" fontId="16" fillId="9" borderId="8" xfId="0" applyFont="1" applyFill="1" applyBorder="1" applyAlignment="1">
      <alignment horizontal="center"/>
    </xf>
    <xf numFmtId="0" fontId="23" fillId="10" borderId="52" xfId="0" applyFont="1" applyFill="1" applyBorder="1" applyAlignment="1">
      <alignment horizontal="center" vertical="center" wrapText="1"/>
    </xf>
    <xf numFmtId="0" fontId="23" fillId="10" borderId="50" xfId="0" applyFont="1" applyFill="1" applyBorder="1" applyAlignment="1">
      <alignment horizontal="center" vertical="center" wrapText="1"/>
    </xf>
    <xf numFmtId="0" fontId="23" fillId="10" borderId="56" xfId="0" applyFont="1" applyFill="1" applyBorder="1" applyAlignment="1">
      <alignment horizontal="center" vertical="center" wrapText="1"/>
    </xf>
    <xf numFmtId="0" fontId="23" fillId="13" borderId="52" xfId="0" applyFont="1" applyFill="1" applyBorder="1" applyAlignment="1">
      <alignment horizontal="center" vertical="center" wrapText="1"/>
    </xf>
    <xf numFmtId="0" fontId="0" fillId="13" borderId="50" xfId="0" applyFill="1" applyBorder="1" applyAlignment="1">
      <alignment horizontal="center" vertical="center" wrapText="1"/>
    </xf>
    <xf numFmtId="0" fontId="16" fillId="11" borderId="52" xfId="0" applyFont="1" applyFill="1" applyBorder="1" applyAlignment="1">
      <alignment horizontal="center"/>
    </xf>
    <xf numFmtId="0" fontId="16" fillId="11" borderId="8" xfId="0" applyFont="1" applyFill="1" applyBorder="1" applyAlignment="1">
      <alignment horizontal="center"/>
    </xf>
    <xf numFmtId="0" fontId="16" fillId="12" borderId="52" xfId="0" applyFont="1" applyFill="1" applyBorder="1" applyAlignment="1">
      <alignment horizontal="center"/>
    </xf>
    <xf numFmtId="0" fontId="16" fillId="12" borderId="8" xfId="0" applyFont="1" applyFill="1" applyBorder="1" applyAlignment="1">
      <alignment horizontal="center"/>
    </xf>
  </cellXfs>
  <cellStyles count="12">
    <cellStyle name="Excel Built-in Good" xfId="4"/>
    <cellStyle name="Excel Built-in Normal" xfId="3"/>
    <cellStyle name="Normal 10 2" xfId="11"/>
    <cellStyle name="Normal 2" xfId="5"/>
    <cellStyle name="Normal 3" xfId="6"/>
    <cellStyle name="Normal 3 3" xfId="1"/>
    <cellStyle name="Normal 4" xfId="7"/>
    <cellStyle name="Normálna 2" xfId="2"/>
    <cellStyle name="Normálna 3" xfId="8"/>
    <cellStyle name="Normálna 4" xfId="9"/>
    <cellStyle name="Normálna 5" xfId="10"/>
    <cellStyle name="Normálne" xfId="0" builtinId="0"/>
  </cellStyles>
  <dxfs count="0"/>
  <tableStyles count="0" defaultTableStyle="TableStyleMedium9" defaultPivotStyle="PivotStyleLight16"/>
  <colors>
    <mruColors>
      <color rgb="FFFFFFCC"/>
      <color rgb="FF9FB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B2:N21"/>
  <sheetViews>
    <sheetView showGridLines="0" topLeftCell="B1" workbookViewId="0">
      <selection activeCell="D10" sqref="D10"/>
    </sheetView>
  </sheetViews>
  <sheetFormatPr defaultRowHeight="15"/>
  <cols>
    <col min="1" max="1" width="6.7109375" customWidth="1"/>
    <col min="2" max="2" width="14.140625" customWidth="1"/>
    <col min="3" max="3" width="28.85546875" bestFit="1" customWidth="1"/>
    <col min="4" max="13" width="10.7109375" customWidth="1"/>
    <col min="14" max="14" width="19.28515625" bestFit="1" customWidth="1"/>
    <col min="15" max="15" width="20.7109375" customWidth="1"/>
  </cols>
  <sheetData>
    <row r="2" spans="2:14" ht="15.75" thickBot="1"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>
      <c r="B3" s="172"/>
      <c r="C3" s="173"/>
      <c r="D3" s="176" t="s">
        <v>6</v>
      </c>
      <c r="E3" s="177"/>
      <c r="F3" s="2" t="s">
        <v>5</v>
      </c>
      <c r="G3" s="176" t="s">
        <v>27</v>
      </c>
      <c r="H3" s="178"/>
      <c r="I3" s="178"/>
      <c r="J3" s="177"/>
      <c r="K3" s="2" t="s">
        <v>28</v>
      </c>
      <c r="L3" s="2" t="s">
        <v>29</v>
      </c>
      <c r="M3" s="165" t="s">
        <v>30</v>
      </c>
      <c r="N3" s="165" t="s">
        <v>31</v>
      </c>
    </row>
    <row r="4" spans="2:14" ht="15.75" thickBot="1">
      <c r="B4" s="174"/>
      <c r="C4" s="175"/>
      <c r="D4" s="3" t="s">
        <v>32</v>
      </c>
      <c r="E4" s="4" t="s">
        <v>33</v>
      </c>
      <c r="F4" s="5" t="s">
        <v>5</v>
      </c>
      <c r="G4" s="3" t="s">
        <v>34</v>
      </c>
      <c r="H4" s="6" t="s">
        <v>9</v>
      </c>
      <c r="I4" s="6" t="s">
        <v>35</v>
      </c>
      <c r="J4" s="4" t="s">
        <v>36</v>
      </c>
      <c r="K4" s="5" t="s">
        <v>28</v>
      </c>
      <c r="L4" s="5" t="s">
        <v>37</v>
      </c>
      <c r="M4" s="166"/>
      <c r="N4" s="166"/>
    </row>
    <row r="5" spans="2:14" ht="15.75" thickBot="1">
      <c r="B5" s="167" t="s">
        <v>38</v>
      </c>
      <c r="C5" s="168"/>
      <c r="D5" s="7">
        <v>89</v>
      </c>
      <c r="E5" s="8">
        <v>72</v>
      </c>
      <c r="F5" s="9">
        <v>64</v>
      </c>
      <c r="G5" s="10">
        <v>171</v>
      </c>
      <c r="H5" s="11">
        <v>65</v>
      </c>
      <c r="I5" s="11">
        <v>37</v>
      </c>
      <c r="J5" s="12">
        <v>42</v>
      </c>
      <c r="K5" s="9">
        <v>152</v>
      </c>
      <c r="L5" s="9"/>
      <c r="M5" s="13">
        <f>SUM(D5:L5)</f>
        <v>692</v>
      </c>
      <c r="N5" s="13"/>
    </row>
    <row r="6" spans="2:14" ht="15.75" thickBot="1">
      <c r="B6" s="179" t="s">
        <v>39</v>
      </c>
      <c r="C6" s="180"/>
      <c r="D6" s="14">
        <v>1</v>
      </c>
      <c r="E6" s="15">
        <v>1</v>
      </c>
      <c r="F6" s="16">
        <v>64</v>
      </c>
      <c r="G6" s="14">
        <v>1</v>
      </c>
      <c r="H6" s="17">
        <v>10</v>
      </c>
      <c r="I6" s="18">
        <v>37</v>
      </c>
      <c r="J6" s="15">
        <v>1</v>
      </c>
      <c r="K6" s="16">
        <v>47</v>
      </c>
      <c r="L6" s="16"/>
      <c r="M6" s="19">
        <f t="shared" ref="M6:M19" si="0">SUM(D6:L6)</f>
        <v>162</v>
      </c>
      <c r="N6" s="19"/>
    </row>
    <row r="7" spans="2:14">
      <c r="B7" s="181" t="s">
        <v>24</v>
      </c>
      <c r="C7" s="20" t="s">
        <v>24</v>
      </c>
      <c r="D7" s="21">
        <v>89</v>
      </c>
      <c r="E7" s="92">
        <v>169</v>
      </c>
      <c r="F7" s="23">
        <v>61</v>
      </c>
      <c r="G7" s="21">
        <v>0</v>
      </c>
      <c r="H7" s="24">
        <v>0</v>
      </c>
      <c r="I7" s="24">
        <v>0</v>
      </c>
      <c r="J7" s="22">
        <v>0</v>
      </c>
      <c r="K7" s="23">
        <v>0</v>
      </c>
      <c r="L7" s="23"/>
      <c r="M7" s="25">
        <f t="shared" si="0"/>
        <v>319</v>
      </c>
      <c r="N7" s="25" t="s">
        <v>40</v>
      </c>
    </row>
    <row r="8" spans="2:14" ht="15.75" thickBot="1">
      <c r="B8" s="182"/>
      <c r="C8" s="26" t="s">
        <v>41</v>
      </c>
      <c r="D8" s="27"/>
      <c r="E8" s="28"/>
      <c r="F8" s="29"/>
      <c r="G8" s="27"/>
      <c r="H8" s="30"/>
      <c r="I8" s="30"/>
      <c r="J8" s="28"/>
      <c r="K8" s="29"/>
      <c r="L8" s="29"/>
      <c r="M8" s="31">
        <f t="shared" si="0"/>
        <v>0</v>
      </c>
      <c r="N8" s="31" t="s">
        <v>42</v>
      </c>
    </row>
    <row r="9" spans="2:14" ht="15" customHeight="1">
      <c r="B9" s="183" t="s">
        <v>20</v>
      </c>
      <c r="C9" s="32" t="s">
        <v>20</v>
      </c>
      <c r="D9" s="33">
        <v>0</v>
      </c>
      <c r="E9" s="34">
        <v>0</v>
      </c>
      <c r="F9" s="35">
        <v>0</v>
      </c>
      <c r="G9" s="33">
        <v>0</v>
      </c>
      <c r="H9" s="36">
        <v>0</v>
      </c>
      <c r="I9" s="36">
        <v>37</v>
      </c>
      <c r="J9" s="37">
        <v>0</v>
      </c>
      <c r="K9" s="35">
        <v>200</v>
      </c>
      <c r="L9" s="35"/>
      <c r="M9" s="38">
        <f t="shared" si="0"/>
        <v>237</v>
      </c>
      <c r="N9" s="38"/>
    </row>
    <row r="10" spans="2:14" ht="15.75" thickBot="1">
      <c r="B10" s="183"/>
      <c r="C10" s="39" t="s">
        <v>21</v>
      </c>
      <c r="D10" s="91">
        <v>89</v>
      </c>
      <c r="E10" s="41">
        <v>51</v>
      </c>
      <c r="F10" s="42">
        <v>0</v>
      </c>
      <c r="G10" s="40">
        <v>0</v>
      </c>
      <c r="H10" s="43">
        <v>0</v>
      </c>
      <c r="I10" s="43">
        <v>0</v>
      </c>
      <c r="J10" s="41">
        <v>0</v>
      </c>
      <c r="K10" s="44">
        <v>0</v>
      </c>
      <c r="L10" s="44"/>
      <c r="M10" s="45">
        <f t="shared" si="0"/>
        <v>140</v>
      </c>
      <c r="N10" s="45"/>
    </row>
    <row r="11" spans="2:14" ht="15.75" thickBot="1">
      <c r="B11" s="46" t="s">
        <v>22</v>
      </c>
      <c r="C11" s="47" t="s">
        <v>22</v>
      </c>
      <c r="D11" s="48">
        <v>0</v>
      </c>
      <c r="E11" s="49">
        <v>0</v>
      </c>
      <c r="F11" s="50">
        <v>66</v>
      </c>
      <c r="G11" s="48">
        <v>0</v>
      </c>
      <c r="H11" s="51">
        <v>58</v>
      </c>
      <c r="I11" s="51">
        <v>0</v>
      </c>
      <c r="J11" s="49">
        <v>42</v>
      </c>
      <c r="K11" s="52">
        <v>0</v>
      </c>
      <c r="L11" s="52"/>
      <c r="M11" s="53">
        <f t="shared" si="0"/>
        <v>166</v>
      </c>
      <c r="N11" s="53" t="s">
        <v>42</v>
      </c>
    </row>
    <row r="12" spans="2:14" ht="15" customHeight="1">
      <c r="B12" s="183" t="s">
        <v>43</v>
      </c>
      <c r="C12" s="54" t="s">
        <v>19</v>
      </c>
      <c r="D12" s="55">
        <v>0</v>
      </c>
      <c r="E12" s="56">
        <v>0</v>
      </c>
      <c r="F12" s="57">
        <v>20</v>
      </c>
      <c r="G12" s="33">
        <v>3332</v>
      </c>
      <c r="H12" s="36">
        <v>0</v>
      </c>
      <c r="I12" s="36">
        <f>41+183</f>
        <v>224</v>
      </c>
      <c r="J12" s="37">
        <v>0</v>
      </c>
      <c r="K12" s="35">
        <v>200</v>
      </c>
      <c r="L12" s="58"/>
      <c r="M12" s="38">
        <f t="shared" si="0"/>
        <v>3776</v>
      </c>
      <c r="N12" s="38"/>
    </row>
    <row r="13" spans="2:14">
      <c r="B13" s="183"/>
      <c r="C13" s="59" t="s">
        <v>44</v>
      </c>
      <c r="D13" s="88">
        <v>900</v>
      </c>
      <c r="E13" s="61">
        <v>2140</v>
      </c>
      <c r="F13" s="62">
        <v>0</v>
      </c>
      <c r="G13" s="60">
        <v>0</v>
      </c>
      <c r="H13" s="63">
        <v>0</v>
      </c>
      <c r="I13" s="63">
        <v>0</v>
      </c>
      <c r="J13" s="61">
        <v>0</v>
      </c>
      <c r="K13" s="64">
        <v>0</v>
      </c>
      <c r="L13" s="64"/>
      <c r="M13" s="65">
        <f t="shared" si="0"/>
        <v>3040</v>
      </c>
      <c r="N13" s="65"/>
    </row>
    <row r="14" spans="2:14" ht="15.75" thickBot="1">
      <c r="B14" s="183"/>
      <c r="C14" s="66" t="s">
        <v>45</v>
      </c>
      <c r="D14" s="67">
        <v>0</v>
      </c>
      <c r="E14" s="68">
        <v>0</v>
      </c>
      <c r="F14" s="69">
        <v>1160</v>
      </c>
      <c r="G14" s="67">
        <v>0</v>
      </c>
      <c r="H14" s="70">
        <v>0</v>
      </c>
      <c r="I14" s="70">
        <v>0</v>
      </c>
      <c r="J14" s="68">
        <v>0</v>
      </c>
      <c r="K14" s="71">
        <v>0</v>
      </c>
      <c r="L14" s="71"/>
      <c r="M14" s="72">
        <f t="shared" si="0"/>
        <v>1160</v>
      </c>
      <c r="N14" s="72"/>
    </row>
    <row r="15" spans="2:14">
      <c r="B15" s="181" t="s">
        <v>46</v>
      </c>
      <c r="C15" s="73" t="s">
        <v>10</v>
      </c>
      <c r="D15" s="89">
        <v>729</v>
      </c>
      <c r="E15" s="74">
        <v>475</v>
      </c>
      <c r="F15" s="23">
        <v>117</v>
      </c>
      <c r="G15" s="21">
        <v>22</v>
      </c>
      <c r="H15" s="24">
        <v>3</v>
      </c>
      <c r="I15" s="24">
        <v>0</v>
      </c>
      <c r="J15" s="22">
        <v>0</v>
      </c>
      <c r="K15" s="23">
        <v>0</v>
      </c>
      <c r="L15" s="23">
        <v>3375</v>
      </c>
      <c r="M15" s="25">
        <f t="shared" si="0"/>
        <v>4721</v>
      </c>
      <c r="N15" s="25" t="s">
        <v>47</v>
      </c>
    </row>
    <row r="16" spans="2:14">
      <c r="B16" s="183"/>
      <c r="C16" s="75" t="s">
        <v>11</v>
      </c>
      <c r="D16" s="88">
        <f>SUM(D9:D11)</f>
        <v>89</v>
      </c>
      <c r="E16" s="61">
        <v>51</v>
      </c>
      <c r="F16" s="64">
        <v>0</v>
      </c>
      <c r="G16" s="60">
        <v>0</v>
      </c>
      <c r="H16" s="63">
        <v>0</v>
      </c>
      <c r="I16" s="63">
        <v>37</v>
      </c>
      <c r="J16" s="61">
        <v>0</v>
      </c>
      <c r="K16" s="64">
        <v>200</v>
      </c>
      <c r="L16" s="64">
        <v>0</v>
      </c>
      <c r="M16" s="65">
        <f t="shared" si="0"/>
        <v>377</v>
      </c>
      <c r="N16" s="65" t="s">
        <v>47</v>
      </c>
    </row>
    <row r="17" spans="2:14" ht="15.75" thickBot="1">
      <c r="B17" s="182"/>
      <c r="C17" s="76" t="s">
        <v>48</v>
      </c>
      <c r="D17" s="27">
        <v>0</v>
      </c>
      <c r="E17" s="28">
        <v>0</v>
      </c>
      <c r="F17" s="29">
        <v>0</v>
      </c>
      <c r="G17" s="27">
        <v>3332</v>
      </c>
      <c r="H17" s="30">
        <v>58</v>
      </c>
      <c r="I17" s="30">
        <v>261</v>
      </c>
      <c r="J17" s="28">
        <v>42</v>
      </c>
      <c r="K17" s="29">
        <f>K9+K12</f>
        <v>400</v>
      </c>
      <c r="L17" s="29">
        <v>0</v>
      </c>
      <c r="M17" s="31">
        <f t="shared" si="0"/>
        <v>4093</v>
      </c>
      <c r="N17" s="31" t="s">
        <v>47</v>
      </c>
    </row>
    <row r="18" spans="2:14" ht="15" customHeight="1">
      <c r="B18" s="170" t="s">
        <v>49</v>
      </c>
      <c r="C18" s="32" t="s">
        <v>50</v>
      </c>
      <c r="D18" s="77">
        <f>D9+D11+D12</f>
        <v>0</v>
      </c>
      <c r="E18" s="78">
        <f t="shared" ref="E18:K18" si="1">E9+E11+E12</f>
        <v>0</v>
      </c>
      <c r="F18" s="79">
        <f>F9+F11+F12</f>
        <v>86</v>
      </c>
      <c r="G18" s="77">
        <f t="shared" si="1"/>
        <v>3332</v>
      </c>
      <c r="H18" s="80">
        <f t="shared" si="1"/>
        <v>58</v>
      </c>
      <c r="I18" s="80">
        <f t="shared" si="1"/>
        <v>261</v>
      </c>
      <c r="J18" s="78">
        <f t="shared" si="1"/>
        <v>42</v>
      </c>
      <c r="K18" s="79">
        <f t="shared" si="1"/>
        <v>400</v>
      </c>
      <c r="L18" s="79">
        <v>0</v>
      </c>
      <c r="M18" s="81">
        <f t="shared" si="0"/>
        <v>4179</v>
      </c>
      <c r="N18" s="81"/>
    </row>
    <row r="19" spans="2:14" ht="15.75" thickBot="1">
      <c r="B19" s="171"/>
      <c r="C19" s="82" t="s">
        <v>51</v>
      </c>
      <c r="D19" s="90">
        <f>D10+D13+D14</f>
        <v>989</v>
      </c>
      <c r="E19" s="83">
        <f t="shared" ref="E19:K19" si="2">E10+E13+E14</f>
        <v>2191</v>
      </c>
      <c r="F19" s="84">
        <f t="shared" si="2"/>
        <v>1160</v>
      </c>
      <c r="G19" s="85">
        <f t="shared" si="2"/>
        <v>0</v>
      </c>
      <c r="H19" s="86">
        <f t="shared" si="2"/>
        <v>0</v>
      </c>
      <c r="I19" s="86">
        <f t="shared" si="2"/>
        <v>0</v>
      </c>
      <c r="J19" s="83">
        <f t="shared" si="2"/>
        <v>0</v>
      </c>
      <c r="K19" s="84">
        <f t="shared" si="2"/>
        <v>0</v>
      </c>
      <c r="L19" s="84">
        <v>6000</v>
      </c>
      <c r="M19" s="87">
        <f t="shared" si="0"/>
        <v>10340</v>
      </c>
      <c r="N19" s="87"/>
    </row>
    <row r="21" spans="2:14">
      <c r="C21" s="169" t="s">
        <v>64</v>
      </c>
      <c r="D21" s="169"/>
      <c r="E21" s="169"/>
      <c r="F21" s="169"/>
      <c r="G21" s="169"/>
      <c r="H21" s="169"/>
      <c r="I21" s="169"/>
      <c r="J21" s="169"/>
      <c r="K21" s="169"/>
      <c r="L21" s="169"/>
      <c r="M21" s="169"/>
    </row>
  </sheetData>
  <mergeCells count="13">
    <mergeCell ref="N3:N4"/>
    <mergeCell ref="B5:C5"/>
    <mergeCell ref="C21:M21"/>
    <mergeCell ref="B18:B19"/>
    <mergeCell ref="B3:C4"/>
    <mergeCell ref="D3:E3"/>
    <mergeCell ref="G3:J3"/>
    <mergeCell ref="M3:M4"/>
    <mergeCell ref="B6:C6"/>
    <mergeCell ref="B7:B8"/>
    <mergeCell ref="B9:B10"/>
    <mergeCell ref="B12:B14"/>
    <mergeCell ref="B15:B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>
    <outlinePr summaryRight="0"/>
  </sheetPr>
  <dimension ref="A1:AF29"/>
  <sheetViews>
    <sheetView workbookViewId="0">
      <pane xSplit="9" ySplit="2" topLeftCell="J3" activePane="bottomRight" state="frozen"/>
      <selection activeCell="AI1" sqref="AI1"/>
      <selection pane="topRight" activeCell="AI1" sqref="AI1"/>
      <selection pane="bottomLeft" activeCell="AI1" sqref="AI1"/>
      <selection pane="bottomRight" activeCell="F25" sqref="F25"/>
    </sheetView>
  </sheetViews>
  <sheetFormatPr defaultColWidth="9.140625" defaultRowHeight="12.75" outlineLevelCol="1"/>
  <cols>
    <col min="1" max="1" width="9.140625" style="97"/>
    <col min="2" max="2" width="10.7109375" style="99" customWidth="1"/>
    <col min="3" max="3" width="16.42578125" style="99" customWidth="1"/>
    <col min="4" max="4" width="16.42578125" style="97" customWidth="1"/>
    <col min="5" max="5" width="28.42578125" style="100" customWidth="1"/>
    <col min="6" max="6" width="34.42578125" style="99" customWidth="1" outlineLevel="1"/>
    <col min="7" max="8" width="19.7109375" style="99" customWidth="1" outlineLevel="1"/>
    <col min="9" max="9" width="9.140625" style="99" customWidth="1" outlineLevel="1"/>
    <col min="10" max="10" width="12.85546875" style="97" customWidth="1"/>
    <col min="11" max="11" width="12" style="97" customWidth="1" outlineLevel="1"/>
    <col min="12" max="14" width="9.140625" style="97" customWidth="1" outlineLevel="1"/>
    <col min="15" max="15" width="4.7109375" style="97" customWidth="1" outlineLevel="1"/>
    <col min="16" max="16" width="12.140625" style="97" customWidth="1"/>
    <col min="17" max="17" width="15.28515625" style="97" customWidth="1" outlineLevel="1"/>
    <col min="18" max="18" width="20.7109375" style="97" customWidth="1" outlineLevel="1"/>
    <col min="19" max="19" width="12.85546875" style="97" customWidth="1" outlineLevel="1"/>
    <col min="20" max="20" width="12.28515625" style="97" customWidth="1" outlineLevel="1"/>
    <col min="21" max="21" width="12.28515625" style="97" customWidth="1"/>
    <col min="22" max="22" width="13.140625" style="97" customWidth="1" outlineLevel="1"/>
    <col min="23" max="23" width="12.140625" style="97" customWidth="1" outlineLevel="1"/>
    <col min="24" max="25" width="11" style="97" customWidth="1" outlineLevel="1"/>
    <col min="26" max="26" width="11" style="97" customWidth="1"/>
    <col min="27" max="28" width="11" style="97" customWidth="1" outlineLevel="1"/>
    <col min="29" max="29" width="11" style="97" customWidth="1"/>
    <col min="30" max="32" width="9.140625" style="97" customWidth="1"/>
    <col min="33" max="16384" width="9.140625" style="97"/>
  </cols>
  <sheetData>
    <row r="1" spans="1:32" ht="15" customHeight="1">
      <c r="A1" s="184" t="s">
        <v>23</v>
      </c>
      <c r="B1" s="184"/>
      <c r="C1" s="184"/>
      <c r="D1" s="184"/>
      <c r="E1" s="184"/>
      <c r="F1" s="184"/>
      <c r="G1" s="184"/>
      <c r="H1" s="184"/>
      <c r="I1" s="184"/>
      <c r="J1" s="184" t="s">
        <v>26</v>
      </c>
      <c r="K1" s="184"/>
      <c r="L1" s="184"/>
      <c r="M1" s="184"/>
      <c r="N1" s="184"/>
      <c r="O1" s="184"/>
      <c r="P1" s="184" t="s">
        <v>20</v>
      </c>
      <c r="Q1" s="184"/>
      <c r="R1" s="184"/>
      <c r="S1" s="184"/>
      <c r="T1" s="184"/>
      <c r="U1" s="184" t="s">
        <v>22</v>
      </c>
      <c r="V1" s="184"/>
      <c r="W1" s="184"/>
      <c r="X1" s="184"/>
      <c r="Y1" s="184"/>
      <c r="Z1" s="185" t="s">
        <v>19</v>
      </c>
      <c r="AA1" s="185"/>
      <c r="AB1" s="185"/>
      <c r="AC1" s="184" t="s">
        <v>55</v>
      </c>
      <c r="AD1" s="184"/>
      <c r="AE1" s="184" t="s">
        <v>56</v>
      </c>
      <c r="AF1" s="184"/>
    </row>
    <row r="2" spans="1:32" ht="56.25" customHeight="1">
      <c r="A2" s="94" t="s">
        <v>66</v>
      </c>
      <c r="B2" s="94" t="s">
        <v>8</v>
      </c>
      <c r="C2" s="94" t="s">
        <v>0</v>
      </c>
      <c r="D2" s="94" t="s">
        <v>65</v>
      </c>
      <c r="E2" s="94" t="s">
        <v>7</v>
      </c>
      <c r="F2" s="94" t="s">
        <v>1</v>
      </c>
      <c r="G2" s="94" t="s">
        <v>2</v>
      </c>
      <c r="H2" s="94" t="s">
        <v>3</v>
      </c>
      <c r="I2" s="98" t="s">
        <v>4</v>
      </c>
      <c r="J2" s="93" t="s">
        <v>25</v>
      </c>
      <c r="K2" s="98" t="s">
        <v>15</v>
      </c>
      <c r="L2" s="98" t="s">
        <v>12</v>
      </c>
      <c r="M2" s="98" t="s">
        <v>13</v>
      </c>
      <c r="N2" s="98" t="s">
        <v>16</v>
      </c>
      <c r="O2" s="98" t="s">
        <v>14</v>
      </c>
      <c r="P2" s="98" t="s">
        <v>59</v>
      </c>
      <c r="Q2" s="98" t="s">
        <v>57</v>
      </c>
      <c r="R2" s="98" t="s">
        <v>18</v>
      </c>
      <c r="S2" s="98" t="s">
        <v>52</v>
      </c>
      <c r="T2" s="98" t="s">
        <v>53</v>
      </c>
      <c r="U2" s="98" t="s">
        <v>58</v>
      </c>
      <c r="V2" s="98" t="s">
        <v>17</v>
      </c>
      <c r="W2" s="98" t="s">
        <v>18</v>
      </c>
      <c r="X2" s="98" t="s">
        <v>54</v>
      </c>
      <c r="Y2" s="98" t="s">
        <v>53</v>
      </c>
      <c r="Z2" s="98" t="s">
        <v>58</v>
      </c>
      <c r="AA2" s="98" t="s">
        <v>17</v>
      </c>
      <c r="AB2" s="98" t="s">
        <v>18</v>
      </c>
      <c r="AC2" s="98" t="s">
        <v>60</v>
      </c>
      <c r="AD2" s="98" t="s">
        <v>61</v>
      </c>
      <c r="AE2" s="98" t="s">
        <v>62</v>
      </c>
      <c r="AF2" s="98" t="s">
        <v>63</v>
      </c>
    </row>
    <row r="3" spans="1:32">
      <c r="A3" s="95"/>
      <c r="B3" s="96" t="str">
        <f>IF($A3&lt;&gt;"",IF(VLOOKUP($A3,#REF!,3)=0,"",VLOOKUP($A3,#REF!,3)),"")</f>
        <v/>
      </c>
      <c r="C3" s="96" t="str">
        <f>IF($A3&lt;&gt;"",IF(VLOOKUP($A3,#REF!,4)=0,"",VLOOKUP($A3,#REF!,4)),"")</f>
        <v/>
      </c>
      <c r="D3" s="95"/>
      <c r="E3" s="96" t="str">
        <f>IF($A3&lt;&gt;"",IF(VLOOKUP($A3,#REF!,2)=0,"",VLOOKUP($A3,#REF!,2)),"")</f>
        <v/>
      </c>
      <c r="F3" s="96" t="str">
        <f>IF($A3&lt;&gt;"",IF(VLOOKUP($A3,#REF!,5)=0,"",VLOOKUP($A3,#REF!,5)),"")</f>
        <v/>
      </c>
      <c r="G3" s="96" t="str">
        <f>IF($A3&lt;&gt;"",IF(VLOOKUP($A3,#REF!,6)=0,"",VLOOKUP($A3,#REF!,6)),"")</f>
        <v/>
      </c>
      <c r="H3" s="96" t="str">
        <f>IF($A3&lt;&gt;"",IF(VLOOKUP($A3,#REF!,7)=0,"",VLOOKUP($A3,#REF!,7)),"")</f>
        <v/>
      </c>
      <c r="I3" s="96" t="str">
        <f>IF($A3&lt;&gt;"",IF(VLOOKUP($A3,#REF!,8)=0,"",VLOOKUP($A3,#REF!,8)),"")</f>
        <v/>
      </c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</row>
    <row r="4" spans="1:32">
      <c r="A4" s="95"/>
      <c r="B4" s="96" t="str">
        <f>IF($A4&lt;&gt;"",IF(VLOOKUP($A4,#REF!,3)=0,"",VLOOKUP($A4,#REF!,3)),"")</f>
        <v/>
      </c>
      <c r="C4" s="96" t="str">
        <f>IF($A4&lt;&gt;"",IF(VLOOKUP($A4,#REF!,4)=0,"",VLOOKUP($A4,#REF!,4)),"")</f>
        <v/>
      </c>
      <c r="D4" s="95"/>
      <c r="E4" s="96" t="str">
        <f>IF($A4&lt;&gt;"",IF(VLOOKUP($A4,#REF!,2)=0,"",VLOOKUP($A4,#REF!,2)),"")</f>
        <v/>
      </c>
      <c r="F4" s="96" t="str">
        <f>IF($A4&lt;&gt;"",IF(VLOOKUP($A4,#REF!,5)=0,"",VLOOKUP($A4,#REF!,5)),"")</f>
        <v/>
      </c>
      <c r="G4" s="96" t="str">
        <f>IF($A4&lt;&gt;"",IF(VLOOKUP($A4,#REF!,6)=0,"",VLOOKUP($A4,#REF!,6)),"")</f>
        <v/>
      </c>
      <c r="H4" s="96" t="str">
        <f>IF($A4&lt;&gt;"",IF(VLOOKUP($A4,#REF!,7)=0,"",VLOOKUP($A4,#REF!,7)),"")</f>
        <v/>
      </c>
      <c r="I4" s="96" t="str">
        <f>IF($A4&lt;&gt;"",IF(VLOOKUP($A4,#REF!,8)=0,"",VLOOKUP($A4,#REF!,8)),"")</f>
        <v/>
      </c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</row>
    <row r="5" spans="1:32">
      <c r="A5" s="95"/>
      <c r="B5" s="96" t="str">
        <f>IF($A5&lt;&gt;"",IF(VLOOKUP($A5,#REF!,3)=0,"",VLOOKUP($A5,#REF!,3)),"")</f>
        <v/>
      </c>
      <c r="C5" s="96" t="str">
        <f>IF($A5&lt;&gt;"",IF(VLOOKUP($A5,#REF!,4)=0,"",VLOOKUP($A5,#REF!,4)),"")</f>
        <v/>
      </c>
      <c r="D5" s="95"/>
      <c r="E5" s="96" t="str">
        <f>IF($A5&lt;&gt;"",IF(VLOOKUP($A5,#REF!,2)=0,"",VLOOKUP($A5,#REF!,2)),"")</f>
        <v/>
      </c>
      <c r="F5" s="96" t="str">
        <f>IF($A5&lt;&gt;"",IF(VLOOKUP($A5,#REF!,5)=0,"",VLOOKUP($A5,#REF!,5)),"")</f>
        <v/>
      </c>
      <c r="G5" s="96" t="str">
        <f>IF($A5&lt;&gt;"",IF(VLOOKUP($A5,#REF!,6)=0,"",VLOOKUP($A5,#REF!,6)),"")</f>
        <v/>
      </c>
      <c r="H5" s="96" t="str">
        <f>IF($A5&lt;&gt;"",IF(VLOOKUP($A5,#REF!,7)=0,"",VLOOKUP($A5,#REF!,7)),"")</f>
        <v/>
      </c>
      <c r="I5" s="96" t="str">
        <f>IF($A5&lt;&gt;"",IF(VLOOKUP($A5,#REF!,8)=0,"",VLOOKUP($A5,#REF!,8)),"")</f>
        <v/>
      </c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</row>
    <row r="6" spans="1:32">
      <c r="A6" s="95"/>
      <c r="B6" s="96" t="str">
        <f>IF($A6&lt;&gt;"",IF(VLOOKUP($A6,#REF!,3)=0,"",VLOOKUP($A6,#REF!,3)),"")</f>
        <v/>
      </c>
      <c r="C6" s="96" t="str">
        <f>IF($A6&lt;&gt;"",IF(VLOOKUP($A6,#REF!,4)=0,"",VLOOKUP($A6,#REF!,4)),"")</f>
        <v/>
      </c>
      <c r="D6" s="95"/>
      <c r="E6" s="96" t="str">
        <f>IF($A6&lt;&gt;"",IF(VLOOKUP($A6,#REF!,2)=0,"",VLOOKUP($A6,#REF!,2)),"")</f>
        <v/>
      </c>
      <c r="F6" s="96" t="str">
        <f>IF($A6&lt;&gt;"",IF(VLOOKUP($A6,#REF!,5)=0,"",VLOOKUP($A6,#REF!,5)),"")</f>
        <v/>
      </c>
      <c r="G6" s="96" t="str">
        <f>IF($A6&lt;&gt;"",IF(VLOOKUP($A6,#REF!,6)=0,"",VLOOKUP($A6,#REF!,6)),"")</f>
        <v/>
      </c>
      <c r="H6" s="96" t="str">
        <f>IF($A6&lt;&gt;"",IF(VLOOKUP($A6,#REF!,7)=0,"",VLOOKUP($A6,#REF!,7)),"")</f>
        <v/>
      </c>
      <c r="I6" s="96" t="str">
        <f>IF($A6&lt;&gt;"",IF(VLOOKUP($A6,#REF!,8)=0,"",VLOOKUP($A6,#REF!,8)),"")</f>
        <v/>
      </c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</row>
    <row r="7" spans="1:32">
      <c r="A7" s="95"/>
      <c r="B7" s="96" t="str">
        <f>IF($A7&lt;&gt;"",IF(VLOOKUP($A7,#REF!,3)=0,"",VLOOKUP($A7,#REF!,3)),"")</f>
        <v/>
      </c>
      <c r="C7" s="96" t="str">
        <f>IF($A7&lt;&gt;"",IF(VLOOKUP($A7,#REF!,4)=0,"",VLOOKUP($A7,#REF!,4)),"")</f>
        <v/>
      </c>
      <c r="D7" s="95"/>
      <c r="E7" s="96" t="str">
        <f>IF($A7&lt;&gt;"",IF(VLOOKUP($A7,#REF!,2)=0,"",VLOOKUP($A7,#REF!,2)),"")</f>
        <v/>
      </c>
      <c r="F7" s="96" t="str">
        <f>IF($A7&lt;&gt;"",IF(VLOOKUP($A7,#REF!,5)=0,"",VLOOKUP($A7,#REF!,5)),"")</f>
        <v/>
      </c>
      <c r="G7" s="96" t="str">
        <f>IF($A7&lt;&gt;"",IF(VLOOKUP($A7,#REF!,6)=0,"",VLOOKUP($A7,#REF!,6)),"")</f>
        <v/>
      </c>
      <c r="H7" s="96" t="str">
        <f>IF($A7&lt;&gt;"",IF(VLOOKUP($A7,#REF!,7)=0,"",VLOOKUP($A7,#REF!,7)),"")</f>
        <v/>
      </c>
      <c r="I7" s="96" t="str">
        <f>IF($A7&lt;&gt;"",IF(VLOOKUP($A7,#REF!,8)=0,"",VLOOKUP($A7,#REF!,8)),"")</f>
        <v/>
      </c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</row>
    <row r="8" spans="1:32">
      <c r="A8" s="95"/>
      <c r="B8" s="96" t="str">
        <f>IF($A8&lt;&gt;"",IF(VLOOKUP($A8,#REF!,3)=0,"",VLOOKUP($A8,#REF!,3)),"")</f>
        <v/>
      </c>
      <c r="C8" s="96" t="str">
        <f>IF($A8&lt;&gt;"",IF(VLOOKUP($A8,#REF!,4)=0,"",VLOOKUP($A8,#REF!,4)),"")</f>
        <v/>
      </c>
      <c r="D8" s="95"/>
      <c r="E8" s="96" t="str">
        <f>IF($A8&lt;&gt;"",IF(VLOOKUP($A8,#REF!,2)=0,"",VLOOKUP($A8,#REF!,2)),"")</f>
        <v/>
      </c>
      <c r="F8" s="96" t="str">
        <f>IF($A8&lt;&gt;"",IF(VLOOKUP($A8,#REF!,5)=0,"",VLOOKUP($A8,#REF!,5)),"")</f>
        <v/>
      </c>
      <c r="G8" s="96" t="str">
        <f>IF($A8&lt;&gt;"",IF(VLOOKUP($A8,#REF!,6)=0,"",VLOOKUP($A8,#REF!,6)),"")</f>
        <v/>
      </c>
      <c r="H8" s="96" t="str">
        <f>IF($A8&lt;&gt;"",IF(VLOOKUP($A8,#REF!,7)=0,"",VLOOKUP($A8,#REF!,7)),"")</f>
        <v/>
      </c>
      <c r="I8" s="96" t="str">
        <f>IF($A8&lt;&gt;"",IF(VLOOKUP($A8,#REF!,8)=0,"",VLOOKUP($A8,#REF!,8)),"")</f>
        <v/>
      </c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</row>
    <row r="9" spans="1:32">
      <c r="A9" s="95"/>
      <c r="B9" s="96" t="str">
        <f>IF($A9&lt;&gt;"",IF(VLOOKUP($A9,#REF!,3)=0,"",VLOOKUP($A9,#REF!,3)),"")</f>
        <v/>
      </c>
      <c r="C9" s="96" t="str">
        <f>IF($A9&lt;&gt;"",IF(VLOOKUP($A9,#REF!,4)=0,"",VLOOKUP($A9,#REF!,4)),"")</f>
        <v/>
      </c>
      <c r="D9" s="95"/>
      <c r="E9" s="96" t="str">
        <f>IF($A9&lt;&gt;"",IF(VLOOKUP($A9,#REF!,2)=0,"",VLOOKUP($A9,#REF!,2)),"")</f>
        <v/>
      </c>
      <c r="F9" s="96" t="str">
        <f>IF($A9&lt;&gt;"",IF(VLOOKUP($A9,#REF!,5)=0,"",VLOOKUP($A9,#REF!,5)),"")</f>
        <v/>
      </c>
      <c r="G9" s="96" t="str">
        <f>IF($A9&lt;&gt;"",IF(VLOOKUP($A9,#REF!,6)=0,"",VLOOKUP($A9,#REF!,6)),"")</f>
        <v/>
      </c>
      <c r="H9" s="96" t="str">
        <f>IF($A9&lt;&gt;"",IF(VLOOKUP($A9,#REF!,7)=0,"",VLOOKUP($A9,#REF!,7)),"")</f>
        <v/>
      </c>
      <c r="I9" s="96" t="str">
        <f>IF($A9&lt;&gt;"",IF(VLOOKUP($A9,#REF!,8)=0,"",VLOOKUP($A9,#REF!,8)),"")</f>
        <v/>
      </c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</row>
    <row r="10" spans="1:32">
      <c r="A10" s="95"/>
      <c r="B10" s="96" t="str">
        <f>IF($A10&lt;&gt;"",IF(VLOOKUP($A10,#REF!,3)=0,"",VLOOKUP($A10,#REF!,3)),"")</f>
        <v/>
      </c>
      <c r="C10" s="96" t="str">
        <f>IF($A10&lt;&gt;"",IF(VLOOKUP($A10,#REF!,4)=0,"",VLOOKUP($A10,#REF!,4)),"")</f>
        <v/>
      </c>
      <c r="D10" s="95"/>
      <c r="E10" s="96" t="str">
        <f>IF($A10&lt;&gt;"",IF(VLOOKUP($A10,#REF!,2)=0,"",VLOOKUP($A10,#REF!,2)),"")</f>
        <v/>
      </c>
      <c r="F10" s="96" t="str">
        <f>IF($A10&lt;&gt;"",IF(VLOOKUP($A10,#REF!,5)=0,"",VLOOKUP($A10,#REF!,5)),"")</f>
        <v/>
      </c>
      <c r="G10" s="96" t="str">
        <f>IF($A10&lt;&gt;"",IF(VLOOKUP($A10,#REF!,6)=0,"",VLOOKUP($A10,#REF!,6)),"")</f>
        <v/>
      </c>
      <c r="H10" s="96" t="str">
        <f>IF($A10&lt;&gt;"",IF(VLOOKUP($A10,#REF!,7)=0,"",VLOOKUP($A10,#REF!,7)),"")</f>
        <v/>
      </c>
      <c r="I10" s="96" t="str">
        <f>IF($A10&lt;&gt;"",IF(VLOOKUP($A10,#REF!,8)=0,"",VLOOKUP($A10,#REF!,8)),"")</f>
        <v/>
      </c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</row>
    <row r="11" spans="1:32">
      <c r="A11" s="95"/>
      <c r="B11" s="96" t="str">
        <f>IF($A11&lt;&gt;"",IF(VLOOKUP($A11,#REF!,3)=0,"",VLOOKUP($A11,#REF!,3)),"")</f>
        <v/>
      </c>
      <c r="C11" s="96" t="str">
        <f>IF($A11&lt;&gt;"",IF(VLOOKUP($A11,#REF!,4)=0,"",VLOOKUP($A11,#REF!,4)),"")</f>
        <v/>
      </c>
      <c r="D11" s="95"/>
      <c r="E11" s="96" t="str">
        <f>IF($A11&lt;&gt;"",IF(VLOOKUP($A11,#REF!,2)=0,"",VLOOKUP($A11,#REF!,2)),"")</f>
        <v/>
      </c>
      <c r="F11" s="96" t="str">
        <f>IF($A11&lt;&gt;"",IF(VLOOKUP($A11,#REF!,5)=0,"",VLOOKUP($A11,#REF!,5)),"")</f>
        <v/>
      </c>
      <c r="G11" s="96" t="str">
        <f>IF($A11&lt;&gt;"",IF(VLOOKUP($A11,#REF!,6)=0,"",VLOOKUP($A11,#REF!,6)),"")</f>
        <v/>
      </c>
      <c r="H11" s="96" t="str">
        <f>IF($A11&lt;&gt;"",IF(VLOOKUP($A11,#REF!,7)=0,"",VLOOKUP($A11,#REF!,7)),"")</f>
        <v/>
      </c>
      <c r="I11" s="96" t="str">
        <f>IF($A11&lt;&gt;"",IF(VLOOKUP($A11,#REF!,8)=0,"",VLOOKUP($A11,#REF!,8)),"")</f>
        <v/>
      </c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</row>
    <row r="12" spans="1:32">
      <c r="A12" s="95"/>
      <c r="B12" s="96" t="str">
        <f>IF($A12&lt;&gt;"",IF(VLOOKUP($A12,#REF!,3)=0,"",VLOOKUP($A12,#REF!,3)),"")</f>
        <v/>
      </c>
      <c r="C12" s="96" t="str">
        <f>IF($A12&lt;&gt;"",IF(VLOOKUP($A12,#REF!,4)=0,"",VLOOKUP($A12,#REF!,4)),"")</f>
        <v/>
      </c>
      <c r="D12" s="95"/>
      <c r="E12" s="96" t="str">
        <f>IF($A12&lt;&gt;"",IF(VLOOKUP($A12,#REF!,2)=0,"",VLOOKUP($A12,#REF!,2)),"")</f>
        <v/>
      </c>
      <c r="F12" s="96" t="str">
        <f>IF($A12&lt;&gt;"",IF(VLOOKUP($A12,#REF!,5)=0,"",VLOOKUP($A12,#REF!,5)),"")</f>
        <v/>
      </c>
      <c r="G12" s="96" t="str">
        <f>IF($A12&lt;&gt;"",IF(VLOOKUP($A12,#REF!,6)=0,"",VLOOKUP($A12,#REF!,6)),"")</f>
        <v/>
      </c>
      <c r="H12" s="96" t="str">
        <f>IF($A12&lt;&gt;"",IF(VLOOKUP($A12,#REF!,7)=0,"",VLOOKUP($A12,#REF!,7)),"")</f>
        <v/>
      </c>
      <c r="I12" s="96" t="str">
        <f>IF($A12&lt;&gt;"",IF(VLOOKUP($A12,#REF!,8)=0,"",VLOOKUP($A12,#REF!,8)),"")</f>
        <v/>
      </c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</row>
    <row r="13" spans="1:32">
      <c r="A13" s="95"/>
      <c r="B13" s="96" t="str">
        <f>IF($A13&lt;&gt;"",IF(VLOOKUP($A13,#REF!,3)=0,"",VLOOKUP($A13,#REF!,3)),"")</f>
        <v/>
      </c>
      <c r="C13" s="96" t="str">
        <f>IF($A13&lt;&gt;"",IF(VLOOKUP($A13,#REF!,4)=0,"",VLOOKUP($A13,#REF!,4)),"")</f>
        <v/>
      </c>
      <c r="D13" s="95"/>
      <c r="E13" s="96" t="str">
        <f>IF($A13&lt;&gt;"",IF(VLOOKUP($A13,#REF!,2)=0,"",VLOOKUP($A13,#REF!,2)),"")</f>
        <v/>
      </c>
      <c r="F13" s="96" t="str">
        <f>IF($A13&lt;&gt;"",IF(VLOOKUP($A13,#REF!,5)=0,"",VLOOKUP($A13,#REF!,5)),"")</f>
        <v/>
      </c>
      <c r="G13" s="96" t="str">
        <f>IF($A13&lt;&gt;"",IF(VLOOKUP($A13,#REF!,6)=0,"",VLOOKUP($A13,#REF!,6)),"")</f>
        <v/>
      </c>
      <c r="H13" s="96" t="str">
        <f>IF($A13&lt;&gt;"",IF(VLOOKUP($A13,#REF!,7)=0,"",VLOOKUP($A13,#REF!,7)),"")</f>
        <v/>
      </c>
      <c r="I13" s="96" t="str">
        <f>IF($A13&lt;&gt;"",IF(VLOOKUP($A13,#REF!,8)=0,"",VLOOKUP($A13,#REF!,8)),"")</f>
        <v/>
      </c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</row>
    <row r="14" spans="1:32">
      <c r="A14" s="95"/>
      <c r="B14" s="96" t="str">
        <f>IF($A14&lt;&gt;"",IF(VLOOKUP($A14,#REF!,3)=0,"",VLOOKUP($A14,#REF!,3)),"")</f>
        <v/>
      </c>
      <c r="C14" s="96" t="str">
        <f>IF($A14&lt;&gt;"",IF(VLOOKUP($A14,#REF!,4)=0,"",VLOOKUP($A14,#REF!,4)),"")</f>
        <v/>
      </c>
      <c r="D14" s="95"/>
      <c r="E14" s="96" t="str">
        <f>IF($A14&lt;&gt;"",IF(VLOOKUP($A14,#REF!,2)=0,"",VLOOKUP($A14,#REF!,2)),"")</f>
        <v/>
      </c>
      <c r="F14" s="96" t="str">
        <f>IF($A14&lt;&gt;"",IF(VLOOKUP($A14,#REF!,5)=0,"",VLOOKUP($A14,#REF!,5)),"")</f>
        <v/>
      </c>
      <c r="G14" s="96" t="str">
        <f>IF($A14&lt;&gt;"",IF(VLOOKUP($A14,#REF!,6)=0,"",VLOOKUP($A14,#REF!,6)),"")</f>
        <v/>
      </c>
      <c r="H14" s="96" t="str">
        <f>IF($A14&lt;&gt;"",IF(VLOOKUP($A14,#REF!,7)=0,"",VLOOKUP($A14,#REF!,7)),"")</f>
        <v/>
      </c>
      <c r="I14" s="96" t="str">
        <f>IF($A14&lt;&gt;"",IF(VLOOKUP($A14,#REF!,8)=0,"",VLOOKUP($A14,#REF!,8)),"")</f>
        <v/>
      </c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</row>
    <row r="15" spans="1:32">
      <c r="A15" s="95"/>
      <c r="B15" s="96" t="str">
        <f>IF($A15&lt;&gt;"",IF(VLOOKUP($A15,#REF!,3)=0,"",VLOOKUP($A15,#REF!,3)),"")</f>
        <v/>
      </c>
      <c r="C15" s="96" t="str">
        <f>IF($A15&lt;&gt;"",IF(VLOOKUP($A15,#REF!,4)=0,"",VLOOKUP($A15,#REF!,4)),"")</f>
        <v/>
      </c>
      <c r="D15" s="95"/>
      <c r="E15" s="96" t="str">
        <f>IF($A15&lt;&gt;"",IF(VLOOKUP($A15,#REF!,2)=0,"",VLOOKUP($A15,#REF!,2)),"")</f>
        <v/>
      </c>
      <c r="F15" s="96" t="str">
        <f>IF($A15&lt;&gt;"",IF(VLOOKUP($A15,#REF!,5)=0,"",VLOOKUP($A15,#REF!,5)),"")</f>
        <v/>
      </c>
      <c r="G15" s="96" t="str">
        <f>IF($A15&lt;&gt;"",IF(VLOOKUP($A15,#REF!,6)=0,"",VLOOKUP($A15,#REF!,6)),"")</f>
        <v/>
      </c>
      <c r="H15" s="96" t="str">
        <f>IF($A15&lt;&gt;"",IF(VLOOKUP($A15,#REF!,7)=0,"",VLOOKUP($A15,#REF!,7)),"")</f>
        <v/>
      </c>
      <c r="I15" s="96" t="str">
        <f>IF($A15&lt;&gt;"",IF(VLOOKUP($A15,#REF!,8)=0,"",VLOOKUP($A15,#REF!,8)),"")</f>
        <v/>
      </c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</row>
    <row r="16" spans="1:32">
      <c r="A16" s="95"/>
      <c r="B16" s="96" t="str">
        <f>IF($A16&lt;&gt;"",IF(VLOOKUP($A16,#REF!,3)=0,"",VLOOKUP($A16,#REF!,3)),"")</f>
        <v/>
      </c>
      <c r="C16" s="96" t="str">
        <f>IF($A16&lt;&gt;"",IF(VLOOKUP($A16,#REF!,4)=0,"",VLOOKUP($A16,#REF!,4)),"")</f>
        <v/>
      </c>
      <c r="D16" s="95"/>
      <c r="E16" s="96" t="str">
        <f>IF($A16&lt;&gt;"",IF(VLOOKUP($A16,#REF!,2)=0,"",VLOOKUP($A16,#REF!,2)),"")</f>
        <v/>
      </c>
      <c r="F16" s="96" t="str">
        <f>IF($A16&lt;&gt;"",IF(VLOOKUP($A16,#REF!,5)=0,"",VLOOKUP($A16,#REF!,5)),"")</f>
        <v/>
      </c>
      <c r="G16" s="96" t="str">
        <f>IF($A16&lt;&gt;"",IF(VLOOKUP($A16,#REF!,6)=0,"",VLOOKUP($A16,#REF!,6)),"")</f>
        <v/>
      </c>
      <c r="H16" s="96" t="str">
        <f>IF($A16&lt;&gt;"",IF(VLOOKUP($A16,#REF!,7)=0,"",VLOOKUP($A16,#REF!,7)),"")</f>
        <v/>
      </c>
      <c r="I16" s="96" t="str">
        <f>IF($A16&lt;&gt;"",IF(VLOOKUP($A16,#REF!,8)=0,"",VLOOKUP($A16,#REF!,8)),"")</f>
        <v/>
      </c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</row>
    <row r="17" spans="1:32">
      <c r="A17" s="95"/>
      <c r="B17" s="96" t="str">
        <f>IF($A17&lt;&gt;"",IF(VLOOKUP($A17,#REF!,3)=0,"",VLOOKUP($A17,#REF!,3)),"")</f>
        <v/>
      </c>
      <c r="C17" s="96" t="str">
        <f>IF($A17&lt;&gt;"",IF(VLOOKUP($A17,#REF!,4)=0,"",VLOOKUP($A17,#REF!,4)),"")</f>
        <v/>
      </c>
      <c r="D17" s="95"/>
      <c r="E17" s="96" t="str">
        <f>IF($A17&lt;&gt;"",IF(VLOOKUP($A17,#REF!,2)=0,"",VLOOKUP($A17,#REF!,2)),"")</f>
        <v/>
      </c>
      <c r="F17" s="96" t="str">
        <f>IF($A17&lt;&gt;"",IF(VLOOKUP($A17,#REF!,5)=0,"",VLOOKUP($A17,#REF!,5)),"")</f>
        <v/>
      </c>
      <c r="G17" s="96" t="str">
        <f>IF($A17&lt;&gt;"",IF(VLOOKUP($A17,#REF!,6)=0,"",VLOOKUP($A17,#REF!,6)),"")</f>
        <v/>
      </c>
      <c r="H17" s="96" t="str">
        <f>IF($A17&lt;&gt;"",IF(VLOOKUP($A17,#REF!,7)=0,"",VLOOKUP($A17,#REF!,7)),"")</f>
        <v/>
      </c>
      <c r="I17" s="96" t="str">
        <f>IF($A17&lt;&gt;"",IF(VLOOKUP($A17,#REF!,8)=0,"",VLOOKUP($A17,#REF!,8)),"")</f>
        <v/>
      </c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</row>
    <row r="18" spans="1:32">
      <c r="A18" s="95"/>
      <c r="B18" s="96" t="str">
        <f>IF($A18&lt;&gt;"",IF(VLOOKUP($A18,#REF!,3)=0,"",VLOOKUP($A18,#REF!,3)),"")</f>
        <v/>
      </c>
      <c r="C18" s="96" t="str">
        <f>IF($A18&lt;&gt;"",IF(VLOOKUP($A18,#REF!,4)=0,"",VLOOKUP($A18,#REF!,4)),"")</f>
        <v/>
      </c>
      <c r="D18" s="95"/>
      <c r="E18" s="96" t="str">
        <f>IF($A18&lt;&gt;"",IF(VLOOKUP($A18,#REF!,2)=0,"",VLOOKUP($A18,#REF!,2)),"")</f>
        <v/>
      </c>
      <c r="F18" s="96" t="str">
        <f>IF($A18&lt;&gt;"",IF(VLOOKUP($A18,#REF!,5)=0,"",VLOOKUP($A18,#REF!,5)),"")</f>
        <v/>
      </c>
      <c r="G18" s="96" t="str">
        <f>IF($A18&lt;&gt;"",IF(VLOOKUP($A18,#REF!,6)=0,"",VLOOKUP($A18,#REF!,6)),"")</f>
        <v/>
      </c>
      <c r="H18" s="96" t="str">
        <f>IF($A18&lt;&gt;"",IF(VLOOKUP($A18,#REF!,7)=0,"",VLOOKUP($A18,#REF!,7)),"")</f>
        <v/>
      </c>
      <c r="I18" s="96" t="str">
        <f>IF($A18&lt;&gt;"",IF(VLOOKUP($A18,#REF!,8)=0,"",VLOOKUP($A18,#REF!,8)),"")</f>
        <v/>
      </c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</row>
    <row r="19" spans="1:32">
      <c r="A19" s="95"/>
      <c r="B19" s="96" t="str">
        <f>IF($A19&lt;&gt;"",IF(VLOOKUP($A19,#REF!,3)=0,"",VLOOKUP($A19,#REF!,3)),"")</f>
        <v/>
      </c>
      <c r="C19" s="96" t="str">
        <f>IF($A19&lt;&gt;"",IF(VLOOKUP($A19,#REF!,4)=0,"",VLOOKUP($A19,#REF!,4)),"")</f>
        <v/>
      </c>
      <c r="D19" s="95"/>
      <c r="E19" s="96" t="str">
        <f>IF($A19&lt;&gt;"",IF(VLOOKUP($A19,#REF!,2)=0,"",VLOOKUP($A19,#REF!,2)),"")</f>
        <v/>
      </c>
      <c r="F19" s="96" t="str">
        <f>IF($A19&lt;&gt;"",IF(VLOOKUP($A19,#REF!,5)=0,"",VLOOKUP($A19,#REF!,5)),"")</f>
        <v/>
      </c>
      <c r="G19" s="96" t="str">
        <f>IF($A19&lt;&gt;"",IF(VLOOKUP($A19,#REF!,6)=0,"",VLOOKUP($A19,#REF!,6)),"")</f>
        <v/>
      </c>
      <c r="H19" s="96" t="str">
        <f>IF($A19&lt;&gt;"",IF(VLOOKUP($A19,#REF!,7)=0,"",VLOOKUP($A19,#REF!,7)),"")</f>
        <v/>
      </c>
      <c r="I19" s="96" t="str">
        <f>IF($A19&lt;&gt;"",IF(VLOOKUP($A19,#REF!,8)=0,"",VLOOKUP($A19,#REF!,8)),"")</f>
        <v/>
      </c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</row>
    <row r="20" spans="1:32">
      <c r="A20" s="95"/>
      <c r="B20" s="96" t="str">
        <f>IF($A20&lt;&gt;"",IF(VLOOKUP($A20,#REF!,3)=0,"",VLOOKUP($A20,#REF!,3)),"")</f>
        <v/>
      </c>
      <c r="C20" s="96" t="str">
        <f>IF($A20&lt;&gt;"",IF(VLOOKUP($A20,#REF!,4)=0,"",VLOOKUP($A20,#REF!,4)),"")</f>
        <v/>
      </c>
      <c r="D20" s="95"/>
      <c r="E20" s="96" t="str">
        <f>IF($A20&lt;&gt;"",IF(VLOOKUP($A20,#REF!,2)=0,"",VLOOKUP($A20,#REF!,2)),"")</f>
        <v/>
      </c>
      <c r="F20" s="96" t="str">
        <f>IF($A20&lt;&gt;"",IF(VLOOKUP($A20,#REF!,5)=0,"",VLOOKUP($A20,#REF!,5)),"")</f>
        <v/>
      </c>
      <c r="G20" s="96" t="str">
        <f>IF($A20&lt;&gt;"",IF(VLOOKUP($A20,#REF!,6)=0,"",VLOOKUP($A20,#REF!,6)),"")</f>
        <v/>
      </c>
      <c r="H20" s="96" t="str">
        <f>IF($A20&lt;&gt;"",IF(VLOOKUP($A20,#REF!,7)=0,"",VLOOKUP($A20,#REF!,7)),"")</f>
        <v/>
      </c>
      <c r="I20" s="96" t="str">
        <f>IF($A20&lt;&gt;"",IF(VLOOKUP($A20,#REF!,8)=0,"",VLOOKUP($A20,#REF!,8)),"")</f>
        <v/>
      </c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</row>
    <row r="21" spans="1:32">
      <c r="A21" s="95"/>
      <c r="B21" s="96" t="str">
        <f>IF($A21&lt;&gt;"",IF(VLOOKUP($A21,#REF!,3)=0,"",VLOOKUP($A21,#REF!,3)),"")</f>
        <v/>
      </c>
      <c r="C21" s="96" t="str">
        <f>IF($A21&lt;&gt;"",IF(VLOOKUP($A21,#REF!,4)=0,"",VLOOKUP($A21,#REF!,4)),"")</f>
        <v/>
      </c>
      <c r="D21" s="95"/>
      <c r="E21" s="96" t="str">
        <f>IF($A21&lt;&gt;"",IF(VLOOKUP($A21,#REF!,2)=0,"",VLOOKUP($A21,#REF!,2)),"")</f>
        <v/>
      </c>
      <c r="F21" s="96" t="str">
        <f>IF($A21&lt;&gt;"",IF(VLOOKUP($A21,#REF!,5)=0,"",VLOOKUP($A21,#REF!,5)),"")</f>
        <v/>
      </c>
      <c r="G21" s="96" t="str">
        <f>IF($A21&lt;&gt;"",IF(VLOOKUP($A21,#REF!,6)=0,"",VLOOKUP($A21,#REF!,6)),"")</f>
        <v/>
      </c>
      <c r="H21" s="96" t="str">
        <f>IF($A21&lt;&gt;"",IF(VLOOKUP($A21,#REF!,7)=0,"",VLOOKUP($A21,#REF!,7)),"")</f>
        <v/>
      </c>
      <c r="I21" s="96" t="str">
        <f>IF($A21&lt;&gt;"",IF(VLOOKUP($A21,#REF!,8)=0,"",VLOOKUP($A21,#REF!,8)),"")</f>
        <v/>
      </c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</row>
    <row r="22" spans="1:32">
      <c r="A22" s="95"/>
      <c r="B22" s="96" t="str">
        <f>IF($A22&lt;&gt;"",IF(VLOOKUP($A22,#REF!,3)=0,"",VLOOKUP($A22,#REF!,3)),"")</f>
        <v/>
      </c>
      <c r="C22" s="96" t="str">
        <f>IF($A22&lt;&gt;"",IF(VLOOKUP($A22,#REF!,4)=0,"",VLOOKUP($A22,#REF!,4)),"")</f>
        <v/>
      </c>
      <c r="D22" s="95"/>
      <c r="E22" s="96" t="str">
        <f>IF($A22&lt;&gt;"",IF(VLOOKUP($A22,#REF!,2)=0,"",VLOOKUP($A22,#REF!,2)),"")</f>
        <v/>
      </c>
      <c r="F22" s="96" t="str">
        <f>IF($A22&lt;&gt;"",IF(VLOOKUP($A22,#REF!,5)=0,"",VLOOKUP($A22,#REF!,5)),"")</f>
        <v/>
      </c>
      <c r="G22" s="96" t="str">
        <f>IF($A22&lt;&gt;"",IF(VLOOKUP($A22,#REF!,6)=0,"",VLOOKUP($A22,#REF!,6)),"")</f>
        <v/>
      </c>
      <c r="H22" s="96" t="str">
        <f>IF($A22&lt;&gt;"",IF(VLOOKUP($A22,#REF!,7)=0,"",VLOOKUP($A22,#REF!,7)),"")</f>
        <v/>
      </c>
      <c r="I22" s="96" t="str">
        <f>IF($A22&lt;&gt;"",IF(VLOOKUP($A22,#REF!,8)=0,"",VLOOKUP($A22,#REF!,8)),"")</f>
        <v/>
      </c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</row>
    <row r="23" spans="1:32">
      <c r="A23" s="95"/>
      <c r="B23" s="96" t="str">
        <f>IF($A23&lt;&gt;"",IF(VLOOKUP($A23,#REF!,3)=0,"",VLOOKUP($A23,#REF!,3)),"")</f>
        <v/>
      </c>
      <c r="C23" s="96" t="str">
        <f>IF($A23&lt;&gt;"",IF(VLOOKUP($A23,#REF!,4)=0,"",VLOOKUP($A23,#REF!,4)),"")</f>
        <v/>
      </c>
      <c r="D23" s="95"/>
      <c r="E23" s="96" t="str">
        <f>IF($A23&lt;&gt;"",IF(VLOOKUP($A23,#REF!,2)=0,"",VLOOKUP($A23,#REF!,2)),"")</f>
        <v/>
      </c>
      <c r="F23" s="96" t="str">
        <f>IF($A23&lt;&gt;"",IF(VLOOKUP($A23,#REF!,5)=0,"",VLOOKUP($A23,#REF!,5)),"")</f>
        <v/>
      </c>
      <c r="G23" s="96" t="str">
        <f>IF($A23&lt;&gt;"",IF(VLOOKUP($A23,#REF!,6)=0,"",VLOOKUP($A23,#REF!,6)),"")</f>
        <v/>
      </c>
      <c r="H23" s="96" t="str">
        <f>IF($A23&lt;&gt;"",IF(VLOOKUP($A23,#REF!,7)=0,"",VLOOKUP($A23,#REF!,7)),"")</f>
        <v/>
      </c>
      <c r="I23" s="96" t="str">
        <f>IF($A23&lt;&gt;"",IF(VLOOKUP($A23,#REF!,8)=0,"",VLOOKUP($A23,#REF!,8)),"")</f>
        <v/>
      </c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</row>
    <row r="24" spans="1:32">
      <c r="A24" s="95"/>
      <c r="B24" s="96" t="str">
        <f>IF($A24&lt;&gt;"",IF(VLOOKUP($A24,#REF!,3)=0,"",VLOOKUP($A24,#REF!,3)),"")</f>
        <v/>
      </c>
      <c r="C24" s="96" t="str">
        <f>IF($A24&lt;&gt;"",IF(VLOOKUP($A24,#REF!,4)=0,"",VLOOKUP($A24,#REF!,4)),"")</f>
        <v/>
      </c>
      <c r="D24" s="95"/>
      <c r="E24" s="96" t="str">
        <f>IF($A24&lt;&gt;"",IF(VLOOKUP($A24,#REF!,2)=0,"",VLOOKUP($A24,#REF!,2)),"")</f>
        <v/>
      </c>
      <c r="F24" s="96" t="str">
        <f>IF($A24&lt;&gt;"",IF(VLOOKUP($A24,#REF!,5)=0,"",VLOOKUP($A24,#REF!,5)),"")</f>
        <v/>
      </c>
      <c r="G24" s="96" t="str">
        <f>IF($A24&lt;&gt;"",IF(VLOOKUP($A24,#REF!,6)=0,"",VLOOKUP($A24,#REF!,6)),"")</f>
        <v/>
      </c>
      <c r="H24" s="96" t="str">
        <f>IF($A24&lt;&gt;"",IF(VLOOKUP($A24,#REF!,7)=0,"",VLOOKUP($A24,#REF!,7)),"")</f>
        <v/>
      </c>
      <c r="I24" s="96" t="str">
        <f>IF($A24&lt;&gt;"",IF(VLOOKUP($A24,#REF!,8)=0,"",VLOOKUP($A24,#REF!,8)),"")</f>
        <v/>
      </c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</row>
    <row r="25" spans="1:32">
      <c r="A25" s="95"/>
      <c r="B25" s="96" t="str">
        <f>IF($A25&lt;&gt;"",IF(VLOOKUP($A25,#REF!,3)=0,"",VLOOKUP($A25,#REF!,3)),"")</f>
        <v/>
      </c>
      <c r="C25" s="96" t="str">
        <f>IF($A25&lt;&gt;"",IF(VLOOKUP($A25,#REF!,4)=0,"",VLOOKUP($A25,#REF!,4)),"")</f>
        <v/>
      </c>
      <c r="D25" s="95"/>
      <c r="E25" s="96" t="str">
        <f>IF($A25&lt;&gt;"",IF(VLOOKUP($A25,#REF!,2)=0,"",VLOOKUP($A25,#REF!,2)),"")</f>
        <v/>
      </c>
      <c r="F25" s="96" t="str">
        <f>IF($A25&lt;&gt;"",IF(VLOOKUP($A25,#REF!,5)=0,"",VLOOKUP($A25,#REF!,5)),"")</f>
        <v/>
      </c>
      <c r="G25" s="96" t="str">
        <f>IF($A25&lt;&gt;"",IF(VLOOKUP($A25,#REF!,6)=0,"",VLOOKUP($A25,#REF!,6)),"")</f>
        <v/>
      </c>
      <c r="H25" s="96" t="str">
        <f>IF($A25&lt;&gt;"",IF(VLOOKUP($A25,#REF!,7)=0,"",VLOOKUP($A25,#REF!,7)),"")</f>
        <v/>
      </c>
      <c r="I25" s="96" t="str">
        <f>IF($A25&lt;&gt;"",IF(VLOOKUP($A25,#REF!,8)=0,"",VLOOKUP($A25,#REF!,8)),"")</f>
        <v/>
      </c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</row>
    <row r="26" spans="1:32">
      <c r="A26" s="95"/>
      <c r="B26" s="96" t="str">
        <f>IF($A26&lt;&gt;"",IF(VLOOKUP($A26,#REF!,3)=0,"",VLOOKUP($A26,#REF!,3)),"")</f>
        <v/>
      </c>
      <c r="C26" s="96" t="str">
        <f>IF($A26&lt;&gt;"",IF(VLOOKUP($A26,#REF!,4)=0,"",VLOOKUP($A26,#REF!,4)),"")</f>
        <v/>
      </c>
      <c r="D26" s="95"/>
      <c r="E26" s="96" t="str">
        <f>IF($A26&lt;&gt;"",IF(VLOOKUP($A26,#REF!,2)=0,"",VLOOKUP($A26,#REF!,2)),"")</f>
        <v/>
      </c>
      <c r="F26" s="96" t="str">
        <f>IF($A26&lt;&gt;"",IF(VLOOKUP($A26,#REF!,5)=0,"",VLOOKUP($A26,#REF!,5)),"")</f>
        <v/>
      </c>
      <c r="G26" s="96" t="str">
        <f>IF($A26&lt;&gt;"",IF(VLOOKUP($A26,#REF!,6)=0,"",VLOOKUP($A26,#REF!,6)),"")</f>
        <v/>
      </c>
      <c r="H26" s="96" t="str">
        <f>IF($A26&lt;&gt;"",IF(VLOOKUP($A26,#REF!,7)=0,"",VLOOKUP($A26,#REF!,7)),"")</f>
        <v/>
      </c>
      <c r="I26" s="96" t="str">
        <f>IF($A26&lt;&gt;"",IF(VLOOKUP($A26,#REF!,8)=0,"",VLOOKUP($A26,#REF!,8)),"")</f>
        <v/>
      </c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</row>
    <row r="27" spans="1:32">
      <c r="A27" s="95"/>
      <c r="B27" s="96" t="str">
        <f>IF($A27&lt;&gt;"",IF(VLOOKUP($A27,#REF!,3)=0,"",VLOOKUP($A27,#REF!,3)),"")</f>
        <v/>
      </c>
      <c r="C27" s="96" t="str">
        <f>IF($A27&lt;&gt;"",IF(VLOOKUP($A27,#REF!,4)=0,"",VLOOKUP($A27,#REF!,4)),"")</f>
        <v/>
      </c>
      <c r="D27" s="95"/>
      <c r="E27" s="96" t="str">
        <f>IF($A27&lt;&gt;"",IF(VLOOKUP($A27,#REF!,2)=0,"",VLOOKUP($A27,#REF!,2)),"")</f>
        <v/>
      </c>
      <c r="F27" s="96" t="str">
        <f>IF($A27&lt;&gt;"",IF(VLOOKUP($A27,#REF!,5)=0,"",VLOOKUP($A27,#REF!,5)),"")</f>
        <v/>
      </c>
      <c r="G27" s="96" t="str">
        <f>IF($A27&lt;&gt;"",IF(VLOOKUP($A27,#REF!,6)=0,"",VLOOKUP($A27,#REF!,6)),"")</f>
        <v/>
      </c>
      <c r="H27" s="96" t="str">
        <f>IF($A27&lt;&gt;"",IF(VLOOKUP($A27,#REF!,7)=0,"",VLOOKUP($A27,#REF!,7)),"")</f>
        <v/>
      </c>
      <c r="I27" s="96" t="str">
        <f>IF($A27&lt;&gt;"",IF(VLOOKUP($A27,#REF!,8)=0,"",VLOOKUP($A27,#REF!,8)),"")</f>
        <v/>
      </c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</row>
    <row r="28" spans="1:32">
      <c r="A28" s="95"/>
      <c r="B28" s="96" t="str">
        <f>IF($A28&lt;&gt;"",IF(VLOOKUP($A28,#REF!,3)=0,"",VLOOKUP($A28,#REF!,3)),"")</f>
        <v/>
      </c>
      <c r="C28" s="96" t="str">
        <f>IF($A28&lt;&gt;"",IF(VLOOKUP($A28,#REF!,4)=0,"",VLOOKUP($A28,#REF!,4)),"")</f>
        <v/>
      </c>
      <c r="D28" s="95"/>
      <c r="E28" s="96" t="str">
        <f>IF($A28&lt;&gt;"",IF(VLOOKUP($A28,#REF!,2)=0,"",VLOOKUP($A28,#REF!,2)),"")</f>
        <v/>
      </c>
      <c r="F28" s="96" t="str">
        <f>IF($A28&lt;&gt;"",IF(VLOOKUP($A28,#REF!,5)=0,"",VLOOKUP($A28,#REF!,5)),"")</f>
        <v/>
      </c>
      <c r="G28" s="96" t="str">
        <f>IF($A28&lt;&gt;"",IF(VLOOKUP($A28,#REF!,6)=0,"",VLOOKUP($A28,#REF!,6)),"")</f>
        <v/>
      </c>
      <c r="H28" s="96" t="str">
        <f>IF($A28&lt;&gt;"",IF(VLOOKUP($A28,#REF!,7)=0,"",VLOOKUP($A28,#REF!,7)),"")</f>
        <v/>
      </c>
      <c r="I28" s="96" t="str">
        <f>IF($A28&lt;&gt;"",IF(VLOOKUP($A28,#REF!,8)=0,"",VLOOKUP($A28,#REF!,8)),"")</f>
        <v/>
      </c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</row>
    <row r="29" spans="1:32">
      <c r="A29" s="95"/>
      <c r="B29" s="96" t="str">
        <f>IF($A29&lt;&gt;"",IF(VLOOKUP($A29,#REF!,3)=0,"",VLOOKUP($A29,#REF!,3)),"")</f>
        <v/>
      </c>
      <c r="C29" s="96" t="str">
        <f>IF($A29&lt;&gt;"",IF(VLOOKUP($A29,#REF!,4)=0,"",VLOOKUP($A29,#REF!,4)),"")</f>
        <v/>
      </c>
      <c r="D29" s="95"/>
      <c r="E29" s="96" t="str">
        <f>IF($A29&lt;&gt;"",IF(VLOOKUP($A29,#REF!,2)=0,"",VLOOKUP($A29,#REF!,2)),"")</f>
        <v/>
      </c>
      <c r="F29" s="96" t="str">
        <f>IF($A29&lt;&gt;"",IF(VLOOKUP($A29,#REF!,5)=0,"",VLOOKUP($A29,#REF!,5)),"")</f>
        <v/>
      </c>
      <c r="G29" s="96" t="str">
        <f>IF($A29&lt;&gt;"",IF(VLOOKUP($A29,#REF!,6)=0,"",VLOOKUP($A29,#REF!,6)),"")</f>
        <v/>
      </c>
      <c r="H29" s="96" t="str">
        <f>IF($A29&lt;&gt;"",IF(VLOOKUP($A29,#REF!,7)=0,"",VLOOKUP($A29,#REF!,7)),"")</f>
        <v/>
      </c>
      <c r="I29" s="96" t="str">
        <f>IF($A29&lt;&gt;"",IF(VLOOKUP($A29,#REF!,8)=0,"",VLOOKUP($A29,#REF!,8)),"")</f>
        <v/>
      </c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</row>
  </sheetData>
  <sheetProtection formatCells="0" formatColumns="0" formatRows="0" insertColumns="0" autoFilter="0"/>
  <autoFilter ref="B2:AF2"/>
  <mergeCells count="7">
    <mergeCell ref="A1:I1"/>
    <mergeCell ref="AC1:AD1"/>
    <mergeCell ref="AE1:AF1"/>
    <mergeCell ref="J1:O1"/>
    <mergeCell ref="P1:T1"/>
    <mergeCell ref="U1:Y1"/>
    <mergeCell ref="Z1:A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35"/>
  <sheetViews>
    <sheetView tabSelected="1" workbookViewId="0">
      <pane ySplit="3" topLeftCell="A16" activePane="bottomLeft" state="frozen"/>
      <selection pane="bottomLeft" sqref="A1:R1"/>
    </sheetView>
  </sheetViews>
  <sheetFormatPr defaultRowHeight="15"/>
  <cols>
    <col min="1" max="1" width="34.28515625" customWidth="1"/>
    <col min="2" max="19" width="11.7109375" customWidth="1"/>
  </cols>
  <sheetData>
    <row r="1" spans="1:19" ht="26.25" customHeight="1">
      <c r="A1" s="195" t="s">
        <v>111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05"/>
    </row>
    <row r="2" spans="1:19" ht="24" thickBot="1">
      <c r="A2" s="197" t="s">
        <v>95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06"/>
    </row>
    <row r="3" spans="1:19" ht="102" customHeight="1" thickBot="1">
      <c r="A3" s="104" t="s">
        <v>101</v>
      </c>
      <c r="B3" s="199" t="s">
        <v>102</v>
      </c>
      <c r="C3" s="200"/>
      <c r="D3" s="199" t="s">
        <v>103</v>
      </c>
      <c r="E3" s="200"/>
      <c r="F3" s="199" t="s">
        <v>104</v>
      </c>
      <c r="G3" s="201"/>
      <c r="H3" s="199" t="s">
        <v>105</v>
      </c>
      <c r="I3" s="201"/>
      <c r="J3" s="199" t="s">
        <v>106</v>
      </c>
      <c r="K3" s="201"/>
      <c r="L3" s="199" t="s">
        <v>107</v>
      </c>
      <c r="M3" s="201"/>
      <c r="N3" s="199" t="s">
        <v>108</v>
      </c>
      <c r="O3" s="201"/>
      <c r="P3" s="202" t="s">
        <v>98</v>
      </c>
      <c r="Q3" s="203"/>
      <c r="R3" s="188" t="s">
        <v>97</v>
      </c>
      <c r="S3" s="189"/>
    </row>
    <row r="4" spans="1:19" ht="27.75" customHeight="1" thickBot="1">
      <c r="A4" s="162" t="s">
        <v>68</v>
      </c>
      <c r="B4" s="192">
        <v>1</v>
      </c>
      <c r="C4" s="193"/>
      <c r="D4" s="192">
        <v>0.8</v>
      </c>
      <c r="E4" s="193"/>
      <c r="F4" s="192">
        <v>0.7</v>
      </c>
      <c r="G4" s="194"/>
      <c r="H4" s="192">
        <v>0.6</v>
      </c>
      <c r="I4" s="194"/>
      <c r="J4" s="192">
        <v>0.5</v>
      </c>
      <c r="K4" s="194"/>
      <c r="L4" s="192">
        <v>0.45</v>
      </c>
      <c r="M4" s="194"/>
      <c r="N4" s="192">
        <v>0.4</v>
      </c>
      <c r="O4" s="194"/>
      <c r="P4" s="186">
        <v>0.2</v>
      </c>
      <c r="Q4" s="187"/>
      <c r="R4" s="190">
        <v>0.1</v>
      </c>
      <c r="S4" s="191">
        <v>0.1</v>
      </c>
    </row>
    <row r="5" spans="1:19" ht="27.75" customHeight="1" thickBot="1">
      <c r="A5" s="101"/>
      <c r="B5" s="102" t="s">
        <v>109</v>
      </c>
      <c r="C5" s="103" t="s">
        <v>67</v>
      </c>
      <c r="D5" s="102" t="s">
        <v>109</v>
      </c>
      <c r="E5" s="103" t="s">
        <v>67</v>
      </c>
      <c r="F5" s="102" t="s">
        <v>109</v>
      </c>
      <c r="G5" s="103" t="s">
        <v>67</v>
      </c>
      <c r="H5" s="102" t="s">
        <v>109</v>
      </c>
      <c r="I5" s="103" t="s">
        <v>67</v>
      </c>
      <c r="J5" s="102" t="s">
        <v>109</v>
      </c>
      <c r="K5" s="103" t="s">
        <v>67</v>
      </c>
      <c r="L5" s="102" t="s">
        <v>109</v>
      </c>
      <c r="M5" s="103" t="s">
        <v>67</v>
      </c>
      <c r="N5" s="102" t="s">
        <v>109</v>
      </c>
      <c r="O5" s="103" t="s">
        <v>67</v>
      </c>
      <c r="P5" s="102" t="s">
        <v>109</v>
      </c>
      <c r="Q5" s="103" t="s">
        <v>67</v>
      </c>
      <c r="R5" s="102" t="s">
        <v>109</v>
      </c>
      <c r="S5" s="103" t="s">
        <v>67</v>
      </c>
    </row>
    <row r="6" spans="1:19" s="108" customFormat="1" ht="27.75" customHeight="1">
      <c r="A6" s="107" t="s">
        <v>78</v>
      </c>
      <c r="B6" s="120">
        <f>B8+50</f>
        <v>83</v>
      </c>
      <c r="C6" s="122">
        <f>E8+1</f>
        <v>10019</v>
      </c>
      <c r="D6" s="121">
        <f>D8+50</f>
        <v>83</v>
      </c>
      <c r="E6" s="122">
        <f>G8+1</f>
        <v>10016</v>
      </c>
      <c r="F6" s="121">
        <f>F8+50</f>
        <v>83</v>
      </c>
      <c r="G6" s="122">
        <f>I8+1</f>
        <v>10013</v>
      </c>
      <c r="H6" s="121">
        <f>H8+50</f>
        <v>83</v>
      </c>
      <c r="I6" s="122">
        <f>K8+1</f>
        <v>10010</v>
      </c>
      <c r="J6" s="121">
        <f>J8+50</f>
        <v>83</v>
      </c>
      <c r="K6" s="122">
        <f>M8+1</f>
        <v>10007</v>
      </c>
      <c r="L6" s="121">
        <f>L8+50</f>
        <v>83</v>
      </c>
      <c r="M6" s="122">
        <f>O8+1</f>
        <v>10004</v>
      </c>
      <c r="N6" s="121">
        <f>N8+50</f>
        <v>83</v>
      </c>
      <c r="O6" s="122">
        <v>10001</v>
      </c>
      <c r="P6" s="123">
        <f>P8+50</f>
        <v>83</v>
      </c>
      <c r="Q6" s="124">
        <v>10595</v>
      </c>
      <c r="R6" s="125">
        <f>R8+50</f>
        <v>83</v>
      </c>
      <c r="S6" s="126">
        <f>C8+1</f>
        <v>10022</v>
      </c>
    </row>
    <row r="7" spans="1:19" s="110" customFormat="1" ht="27.75" customHeight="1">
      <c r="A7" s="109" t="s">
        <v>96</v>
      </c>
      <c r="B7" s="127">
        <f>B8+25</f>
        <v>58</v>
      </c>
      <c r="C7" s="128">
        <f>C6+1</f>
        <v>10020</v>
      </c>
      <c r="D7" s="129">
        <f>D8+25</f>
        <v>58</v>
      </c>
      <c r="E7" s="128">
        <f>E6+1</f>
        <v>10017</v>
      </c>
      <c r="F7" s="129">
        <f>F8+25</f>
        <v>58</v>
      </c>
      <c r="G7" s="128">
        <f>G6+1</f>
        <v>10014</v>
      </c>
      <c r="H7" s="129">
        <f>H8+25</f>
        <v>58</v>
      </c>
      <c r="I7" s="128">
        <f>I6+1</f>
        <v>10011</v>
      </c>
      <c r="J7" s="129">
        <f>J8+25</f>
        <v>58</v>
      </c>
      <c r="K7" s="128">
        <f>K6+1</f>
        <v>10008</v>
      </c>
      <c r="L7" s="129">
        <f>L8+25</f>
        <v>58</v>
      </c>
      <c r="M7" s="128">
        <f>M6+1</f>
        <v>10005</v>
      </c>
      <c r="N7" s="129">
        <f>N8+25</f>
        <v>58</v>
      </c>
      <c r="O7" s="128">
        <f>O6+1</f>
        <v>10002</v>
      </c>
      <c r="P7" s="130">
        <f>P8+25</f>
        <v>58</v>
      </c>
      <c r="Q7" s="131">
        <f>Q6+1</f>
        <v>10596</v>
      </c>
      <c r="R7" s="132">
        <f>R8+25</f>
        <v>58</v>
      </c>
      <c r="S7" s="133">
        <f>S6+1</f>
        <v>10023</v>
      </c>
    </row>
    <row r="8" spans="1:19" s="112" customFormat="1" ht="27.75" customHeight="1" thickBot="1">
      <c r="A8" s="111" t="s">
        <v>110</v>
      </c>
      <c r="B8" s="134">
        <v>33</v>
      </c>
      <c r="C8" s="135">
        <f t="shared" ref="C8:S35" si="0">C7+1</f>
        <v>10021</v>
      </c>
      <c r="D8" s="136">
        <f>IF(($B$8*D4)&lt;33,33,($B$8*D4))</f>
        <v>33</v>
      </c>
      <c r="E8" s="135">
        <f t="shared" si="0"/>
        <v>10018</v>
      </c>
      <c r="F8" s="136">
        <f>IF(($B$8*F4)&lt;33,33,($B$8*F4))</f>
        <v>33</v>
      </c>
      <c r="G8" s="135">
        <f t="shared" si="0"/>
        <v>10015</v>
      </c>
      <c r="H8" s="136">
        <f>IF(($B$8*H4)&lt;33,33,($B$8*H4))</f>
        <v>33</v>
      </c>
      <c r="I8" s="135">
        <f t="shared" si="0"/>
        <v>10012</v>
      </c>
      <c r="J8" s="136">
        <f>IF(($B$8*J4)&lt;33,33,($B$8*J4))</f>
        <v>33</v>
      </c>
      <c r="K8" s="135">
        <f t="shared" si="0"/>
        <v>10009</v>
      </c>
      <c r="L8" s="136">
        <f>IF(($B$8*L4)&lt;33,33,($B$8*L4))</f>
        <v>33</v>
      </c>
      <c r="M8" s="135">
        <f t="shared" si="0"/>
        <v>10006</v>
      </c>
      <c r="N8" s="136">
        <f>IF(($B$8*N4)&lt;33,33,($B$8*N4))</f>
        <v>33</v>
      </c>
      <c r="O8" s="135">
        <f t="shared" si="0"/>
        <v>10003</v>
      </c>
      <c r="P8" s="137">
        <f>IF(($B$8*P4)&lt;33,33,($B$8*P4))</f>
        <v>33</v>
      </c>
      <c r="Q8" s="138">
        <f t="shared" si="0"/>
        <v>10597</v>
      </c>
      <c r="R8" s="139">
        <f>IF(($B$8*R4)&lt;33,33,($B$8*R4))</f>
        <v>33</v>
      </c>
      <c r="S8" s="140">
        <f t="shared" si="0"/>
        <v>10024</v>
      </c>
    </row>
    <row r="9" spans="1:19" s="108" customFormat="1" ht="27.75" customHeight="1">
      <c r="A9" s="113" t="s">
        <v>79</v>
      </c>
      <c r="B9" s="141">
        <f>B11+50</f>
        <v>110</v>
      </c>
      <c r="C9" s="142">
        <f>E11+1</f>
        <v>10043</v>
      </c>
      <c r="D9" s="143">
        <f>D11+50</f>
        <v>98</v>
      </c>
      <c r="E9" s="142">
        <f>G11+1</f>
        <v>10040</v>
      </c>
      <c r="F9" s="143">
        <f>F11+50</f>
        <v>92</v>
      </c>
      <c r="G9" s="142">
        <f>I11+1</f>
        <v>10037</v>
      </c>
      <c r="H9" s="143">
        <f>H11+50</f>
        <v>86</v>
      </c>
      <c r="I9" s="142">
        <f>K11+1</f>
        <v>10034</v>
      </c>
      <c r="J9" s="143">
        <f>J11+50</f>
        <v>83</v>
      </c>
      <c r="K9" s="142">
        <f>M11+1</f>
        <v>10031</v>
      </c>
      <c r="L9" s="143">
        <f>L11+50</f>
        <v>83</v>
      </c>
      <c r="M9" s="142">
        <f>O11+1</f>
        <v>10028</v>
      </c>
      <c r="N9" s="143">
        <f>N11+50</f>
        <v>83</v>
      </c>
      <c r="O9" s="142">
        <f>S8+1</f>
        <v>10025</v>
      </c>
      <c r="P9" s="123">
        <f>P11+50</f>
        <v>83</v>
      </c>
      <c r="Q9" s="124">
        <f t="shared" si="0"/>
        <v>10598</v>
      </c>
      <c r="R9" s="125">
        <f>R11+50</f>
        <v>83</v>
      </c>
      <c r="S9" s="126">
        <f>C11+1</f>
        <v>10046</v>
      </c>
    </row>
    <row r="10" spans="1:19" s="110" customFormat="1" ht="27.75" customHeight="1">
      <c r="A10" s="114" t="s">
        <v>80</v>
      </c>
      <c r="B10" s="144">
        <f>B11+25</f>
        <v>85</v>
      </c>
      <c r="C10" s="145">
        <f t="shared" si="0"/>
        <v>10044</v>
      </c>
      <c r="D10" s="146">
        <f>D11+25</f>
        <v>73</v>
      </c>
      <c r="E10" s="145">
        <f t="shared" si="0"/>
        <v>10041</v>
      </c>
      <c r="F10" s="146">
        <f>F11+25</f>
        <v>67</v>
      </c>
      <c r="G10" s="145">
        <f t="shared" si="0"/>
        <v>10038</v>
      </c>
      <c r="H10" s="146">
        <f>H11+25</f>
        <v>61</v>
      </c>
      <c r="I10" s="145">
        <f t="shared" si="0"/>
        <v>10035</v>
      </c>
      <c r="J10" s="146">
        <f>J11+25</f>
        <v>58</v>
      </c>
      <c r="K10" s="145">
        <f t="shared" si="0"/>
        <v>10032</v>
      </c>
      <c r="L10" s="146">
        <f>L11+25</f>
        <v>58</v>
      </c>
      <c r="M10" s="145">
        <f t="shared" si="0"/>
        <v>10029</v>
      </c>
      <c r="N10" s="146">
        <f>N11+25</f>
        <v>58</v>
      </c>
      <c r="O10" s="145">
        <f t="shared" si="0"/>
        <v>10026</v>
      </c>
      <c r="P10" s="130">
        <f>P11+25</f>
        <v>58</v>
      </c>
      <c r="Q10" s="147">
        <f t="shared" si="0"/>
        <v>10599</v>
      </c>
      <c r="R10" s="132">
        <f>R11+25</f>
        <v>58</v>
      </c>
      <c r="S10" s="148">
        <f t="shared" si="0"/>
        <v>10047</v>
      </c>
    </row>
    <row r="11" spans="1:19" s="112" customFormat="1" ht="27.75" customHeight="1" thickBot="1">
      <c r="A11" s="115" t="s">
        <v>69</v>
      </c>
      <c r="B11" s="149">
        <v>60</v>
      </c>
      <c r="C11" s="150">
        <f t="shared" si="0"/>
        <v>10045</v>
      </c>
      <c r="D11" s="151">
        <f>IF(($B$11*D4)&lt;33,33,($B$11*D4))</f>
        <v>48</v>
      </c>
      <c r="E11" s="150">
        <f t="shared" si="0"/>
        <v>10042</v>
      </c>
      <c r="F11" s="151">
        <f>IF(($B$11*F4)&lt;33,33,($B$11*F4))</f>
        <v>42</v>
      </c>
      <c r="G11" s="150">
        <f t="shared" si="0"/>
        <v>10039</v>
      </c>
      <c r="H11" s="151">
        <f>IF(($B$11*H4)&lt;33,33,($B$11*H4))</f>
        <v>36</v>
      </c>
      <c r="I11" s="150">
        <f t="shared" si="0"/>
        <v>10036</v>
      </c>
      <c r="J11" s="151">
        <f>IF(($B$11*J4)&lt;33,33,($B$11*J4))</f>
        <v>33</v>
      </c>
      <c r="K11" s="150">
        <f t="shared" si="0"/>
        <v>10033</v>
      </c>
      <c r="L11" s="151">
        <f>IF(($B$11*L4)&lt;33,33,($B$11*L4))</f>
        <v>33</v>
      </c>
      <c r="M11" s="150">
        <f t="shared" si="0"/>
        <v>10030</v>
      </c>
      <c r="N11" s="151">
        <f>IF(($B$11*N4)&lt;33,33,($B$11*N4))</f>
        <v>33</v>
      </c>
      <c r="O11" s="150">
        <f t="shared" si="0"/>
        <v>10027</v>
      </c>
      <c r="P11" s="152">
        <f>IF(($B$11*P4)&lt;33,33,($B$11*P4))</f>
        <v>33</v>
      </c>
      <c r="Q11" s="153">
        <f t="shared" si="0"/>
        <v>10600</v>
      </c>
      <c r="R11" s="154">
        <f>IF(($B$11*R4)&lt;33,33,($B$11*R4))</f>
        <v>33</v>
      </c>
      <c r="S11" s="155">
        <f t="shared" si="0"/>
        <v>10048</v>
      </c>
    </row>
    <row r="12" spans="1:19" s="108" customFormat="1" ht="27.75" customHeight="1">
      <c r="A12" s="107" t="s">
        <v>100</v>
      </c>
      <c r="B12" s="120">
        <f>B14+50</f>
        <v>140</v>
      </c>
      <c r="C12" s="122">
        <f>E14+1</f>
        <v>10067</v>
      </c>
      <c r="D12" s="121">
        <f>D14+50</f>
        <v>122</v>
      </c>
      <c r="E12" s="122">
        <f>G14+1</f>
        <v>10064</v>
      </c>
      <c r="F12" s="121">
        <f>F14+50</f>
        <v>113</v>
      </c>
      <c r="G12" s="122">
        <f>I14+1</f>
        <v>10061</v>
      </c>
      <c r="H12" s="121">
        <f>H14+50</f>
        <v>104</v>
      </c>
      <c r="I12" s="122">
        <f>K14+1</f>
        <v>10058</v>
      </c>
      <c r="J12" s="121">
        <f>J14+50</f>
        <v>95</v>
      </c>
      <c r="K12" s="122">
        <f>M14+1</f>
        <v>10055</v>
      </c>
      <c r="L12" s="121">
        <f>L14+50</f>
        <v>90.5</v>
      </c>
      <c r="M12" s="122">
        <f>O14+1</f>
        <v>10052</v>
      </c>
      <c r="N12" s="121">
        <f>N14+50</f>
        <v>86</v>
      </c>
      <c r="O12" s="119">
        <f>S11+1</f>
        <v>10049</v>
      </c>
      <c r="P12" s="123">
        <f>P14+50</f>
        <v>83</v>
      </c>
      <c r="Q12" s="156">
        <f t="shared" si="0"/>
        <v>10601</v>
      </c>
      <c r="R12" s="125">
        <f>R14+50</f>
        <v>83</v>
      </c>
      <c r="S12" s="126">
        <f>C14+1</f>
        <v>10070</v>
      </c>
    </row>
    <row r="13" spans="1:19" s="110" customFormat="1" ht="27.75" customHeight="1">
      <c r="A13" s="109" t="s">
        <v>99</v>
      </c>
      <c r="B13" s="127">
        <f>B14+25</f>
        <v>115</v>
      </c>
      <c r="C13" s="128">
        <f t="shared" si="0"/>
        <v>10068</v>
      </c>
      <c r="D13" s="129">
        <f>D14+25</f>
        <v>97</v>
      </c>
      <c r="E13" s="128">
        <f t="shared" si="0"/>
        <v>10065</v>
      </c>
      <c r="F13" s="129">
        <f>F14+25</f>
        <v>88</v>
      </c>
      <c r="G13" s="128">
        <f t="shared" si="0"/>
        <v>10062</v>
      </c>
      <c r="H13" s="129">
        <f>H14+25</f>
        <v>79</v>
      </c>
      <c r="I13" s="128">
        <f t="shared" si="0"/>
        <v>10059</v>
      </c>
      <c r="J13" s="129">
        <f>J14+25</f>
        <v>70</v>
      </c>
      <c r="K13" s="128">
        <f t="shared" si="0"/>
        <v>10056</v>
      </c>
      <c r="L13" s="129">
        <f>L14+25</f>
        <v>65.5</v>
      </c>
      <c r="M13" s="128">
        <f t="shared" si="0"/>
        <v>10053</v>
      </c>
      <c r="N13" s="129">
        <f>N14+25</f>
        <v>61</v>
      </c>
      <c r="O13" s="128">
        <f t="shared" si="0"/>
        <v>10050</v>
      </c>
      <c r="P13" s="130">
        <f>P14+25</f>
        <v>58</v>
      </c>
      <c r="Q13" s="147">
        <f t="shared" si="0"/>
        <v>10602</v>
      </c>
      <c r="R13" s="132">
        <f>R14+25</f>
        <v>58</v>
      </c>
      <c r="S13" s="148">
        <f t="shared" si="0"/>
        <v>10071</v>
      </c>
    </row>
    <row r="14" spans="1:19" s="112" customFormat="1" ht="27.75" customHeight="1" thickBot="1">
      <c r="A14" s="111" t="s">
        <v>70</v>
      </c>
      <c r="B14" s="134">
        <v>90</v>
      </c>
      <c r="C14" s="135">
        <f t="shared" si="0"/>
        <v>10069</v>
      </c>
      <c r="D14" s="136">
        <f>IF(($B$14*D4)&lt;33,33,($B$14*D4))</f>
        <v>72</v>
      </c>
      <c r="E14" s="135">
        <f t="shared" si="0"/>
        <v>10066</v>
      </c>
      <c r="F14" s="136">
        <f>IF(($B$14*F4)&lt;33,33,($B$14*F4))</f>
        <v>62.999999999999993</v>
      </c>
      <c r="G14" s="135">
        <f t="shared" si="0"/>
        <v>10063</v>
      </c>
      <c r="H14" s="136">
        <f>IF(($B$14*H4)&lt;33,33,($B$14*H4))</f>
        <v>54</v>
      </c>
      <c r="I14" s="135">
        <f t="shared" si="0"/>
        <v>10060</v>
      </c>
      <c r="J14" s="136">
        <f>IF(($B$14*J4)&lt;33,33,($B$14*J4))</f>
        <v>45</v>
      </c>
      <c r="K14" s="135">
        <f t="shared" si="0"/>
        <v>10057</v>
      </c>
      <c r="L14" s="136">
        <f>IF(($B$14*L4)&lt;33,33,($B$14*L4))</f>
        <v>40.5</v>
      </c>
      <c r="M14" s="135">
        <f t="shared" si="0"/>
        <v>10054</v>
      </c>
      <c r="N14" s="136">
        <f>IF(($B$14*N4)&lt;33,33,($B$14*N4))</f>
        <v>36</v>
      </c>
      <c r="O14" s="135">
        <f t="shared" si="0"/>
        <v>10051</v>
      </c>
      <c r="P14" s="137">
        <f>IF(($B$14*P4)&lt;33,33,($B$14*P4))</f>
        <v>33</v>
      </c>
      <c r="Q14" s="157">
        <f t="shared" si="0"/>
        <v>10603</v>
      </c>
      <c r="R14" s="139">
        <f>IF(($B$14*R4)&lt;33,33,($B$14*R4))</f>
        <v>33</v>
      </c>
      <c r="S14" s="158">
        <f t="shared" si="0"/>
        <v>10072</v>
      </c>
    </row>
    <row r="15" spans="1:19" s="108" customFormat="1" ht="27.75" customHeight="1">
      <c r="A15" s="113" t="s">
        <v>85</v>
      </c>
      <c r="B15" s="141">
        <f>B17+50</f>
        <v>170</v>
      </c>
      <c r="C15" s="142">
        <f>E17+1</f>
        <v>10091</v>
      </c>
      <c r="D15" s="143">
        <f>D17+50</f>
        <v>146</v>
      </c>
      <c r="E15" s="142">
        <f>G17+1</f>
        <v>10088</v>
      </c>
      <c r="F15" s="143">
        <f>F17+50</f>
        <v>134</v>
      </c>
      <c r="G15" s="142">
        <f>I17+1</f>
        <v>10085</v>
      </c>
      <c r="H15" s="143">
        <f>H17+50</f>
        <v>122</v>
      </c>
      <c r="I15" s="142">
        <f>K17+1</f>
        <v>10082</v>
      </c>
      <c r="J15" s="143">
        <f>J17+50</f>
        <v>110</v>
      </c>
      <c r="K15" s="142">
        <f>M17+1</f>
        <v>10079</v>
      </c>
      <c r="L15" s="143">
        <f>L17+50</f>
        <v>104</v>
      </c>
      <c r="M15" s="142">
        <f>O17+1</f>
        <v>10076</v>
      </c>
      <c r="N15" s="143">
        <f>N17+50</f>
        <v>98</v>
      </c>
      <c r="O15" s="142">
        <f>S14+1</f>
        <v>10073</v>
      </c>
      <c r="P15" s="123">
        <f>P17+50</f>
        <v>83</v>
      </c>
      <c r="Q15" s="156">
        <f t="shared" si="0"/>
        <v>10604</v>
      </c>
      <c r="R15" s="125">
        <f>R17+50</f>
        <v>83</v>
      </c>
      <c r="S15" s="126">
        <f>C17+1</f>
        <v>10094</v>
      </c>
    </row>
    <row r="16" spans="1:19" s="110" customFormat="1" ht="27.75" customHeight="1">
      <c r="A16" s="114" t="s">
        <v>86</v>
      </c>
      <c r="B16" s="144">
        <f>B17+25</f>
        <v>145</v>
      </c>
      <c r="C16" s="145">
        <f t="shared" si="0"/>
        <v>10092</v>
      </c>
      <c r="D16" s="146">
        <f>D17+25</f>
        <v>121</v>
      </c>
      <c r="E16" s="145">
        <f t="shared" si="0"/>
        <v>10089</v>
      </c>
      <c r="F16" s="146">
        <f>F17+25</f>
        <v>109</v>
      </c>
      <c r="G16" s="145">
        <f t="shared" si="0"/>
        <v>10086</v>
      </c>
      <c r="H16" s="146">
        <f>H17+25</f>
        <v>97</v>
      </c>
      <c r="I16" s="145">
        <f t="shared" si="0"/>
        <v>10083</v>
      </c>
      <c r="J16" s="146">
        <f>J17+25</f>
        <v>85</v>
      </c>
      <c r="K16" s="145">
        <f t="shared" si="0"/>
        <v>10080</v>
      </c>
      <c r="L16" s="146">
        <f>L17+25</f>
        <v>79</v>
      </c>
      <c r="M16" s="145">
        <f t="shared" si="0"/>
        <v>10077</v>
      </c>
      <c r="N16" s="146">
        <f>N17+25</f>
        <v>73</v>
      </c>
      <c r="O16" s="145">
        <f t="shared" si="0"/>
        <v>10074</v>
      </c>
      <c r="P16" s="130">
        <f>P17+25</f>
        <v>58</v>
      </c>
      <c r="Q16" s="147">
        <f t="shared" si="0"/>
        <v>10605</v>
      </c>
      <c r="R16" s="132">
        <f>R17+25</f>
        <v>58</v>
      </c>
      <c r="S16" s="148">
        <f t="shared" si="0"/>
        <v>10095</v>
      </c>
    </row>
    <row r="17" spans="1:19" s="112" customFormat="1" ht="27.75" customHeight="1" thickBot="1">
      <c r="A17" s="115" t="s">
        <v>71</v>
      </c>
      <c r="B17" s="149">
        <v>120</v>
      </c>
      <c r="C17" s="150">
        <f t="shared" si="0"/>
        <v>10093</v>
      </c>
      <c r="D17" s="151">
        <f>IF(($B$17*D4)&lt;33,33,($B$17*D4))</f>
        <v>96</v>
      </c>
      <c r="E17" s="150">
        <f t="shared" si="0"/>
        <v>10090</v>
      </c>
      <c r="F17" s="151">
        <f>IF(($B$17*F4)&lt;33,33,($B$17*F4))</f>
        <v>84</v>
      </c>
      <c r="G17" s="150">
        <f t="shared" si="0"/>
        <v>10087</v>
      </c>
      <c r="H17" s="151">
        <f>IF(($B$17*H4)&lt;33,33,($B$17*H4))</f>
        <v>72</v>
      </c>
      <c r="I17" s="150">
        <f t="shared" si="0"/>
        <v>10084</v>
      </c>
      <c r="J17" s="151">
        <f>IF(($B$17*J4)&lt;33,33,($B$17*J4))</f>
        <v>60</v>
      </c>
      <c r="K17" s="150">
        <f t="shared" si="0"/>
        <v>10081</v>
      </c>
      <c r="L17" s="151">
        <f>IF(($B$17*L4)&lt;33,33,($B$17*L4))</f>
        <v>54</v>
      </c>
      <c r="M17" s="150">
        <f t="shared" si="0"/>
        <v>10078</v>
      </c>
      <c r="N17" s="151">
        <f>IF(($B$17*N4)&lt;33,33,($B$17*N4))</f>
        <v>48</v>
      </c>
      <c r="O17" s="150">
        <f t="shared" si="0"/>
        <v>10075</v>
      </c>
      <c r="P17" s="152">
        <f>IF(($B$17*P4)&lt;33,33,($B$17*P4))</f>
        <v>33</v>
      </c>
      <c r="Q17" s="153">
        <f t="shared" si="0"/>
        <v>10606</v>
      </c>
      <c r="R17" s="154">
        <f>IF(($B$17*R4)&lt;33,33,($B$17*R4))</f>
        <v>33</v>
      </c>
      <c r="S17" s="155">
        <f t="shared" si="0"/>
        <v>10096</v>
      </c>
    </row>
    <row r="18" spans="1:19" s="108" customFormat="1" ht="27.75" customHeight="1">
      <c r="A18" s="107" t="s">
        <v>82</v>
      </c>
      <c r="B18" s="120">
        <f>B20+50</f>
        <v>250</v>
      </c>
      <c r="C18" s="122">
        <f>E20+1</f>
        <v>10115</v>
      </c>
      <c r="D18" s="121">
        <f>D20+50</f>
        <v>210</v>
      </c>
      <c r="E18" s="122">
        <f>G20+1</f>
        <v>10112</v>
      </c>
      <c r="F18" s="121">
        <f>F20+50</f>
        <v>190</v>
      </c>
      <c r="G18" s="122">
        <f>I20+1</f>
        <v>10109</v>
      </c>
      <c r="H18" s="121">
        <f>H20+50</f>
        <v>170</v>
      </c>
      <c r="I18" s="122">
        <f>K20+1</f>
        <v>10106</v>
      </c>
      <c r="J18" s="121">
        <f>J20+50</f>
        <v>150</v>
      </c>
      <c r="K18" s="122">
        <f>M20+1</f>
        <v>10103</v>
      </c>
      <c r="L18" s="121">
        <f>L20+50</f>
        <v>140</v>
      </c>
      <c r="M18" s="122">
        <f>O20+1</f>
        <v>10100</v>
      </c>
      <c r="N18" s="121">
        <f>N20+50</f>
        <v>130</v>
      </c>
      <c r="O18" s="119">
        <f>S17+1</f>
        <v>10097</v>
      </c>
      <c r="P18" s="123">
        <f>P20+50</f>
        <v>90</v>
      </c>
      <c r="Q18" s="156">
        <f t="shared" si="0"/>
        <v>10607</v>
      </c>
      <c r="R18" s="125">
        <f>R20+50</f>
        <v>83</v>
      </c>
      <c r="S18" s="126">
        <f>C20+1</f>
        <v>10118</v>
      </c>
    </row>
    <row r="19" spans="1:19" s="110" customFormat="1" ht="27.75" customHeight="1">
      <c r="A19" s="109" t="s">
        <v>81</v>
      </c>
      <c r="B19" s="127">
        <f>B20+25</f>
        <v>225</v>
      </c>
      <c r="C19" s="128">
        <f t="shared" si="0"/>
        <v>10116</v>
      </c>
      <c r="D19" s="129">
        <f>D20+25</f>
        <v>185</v>
      </c>
      <c r="E19" s="128">
        <f t="shared" si="0"/>
        <v>10113</v>
      </c>
      <c r="F19" s="129">
        <f>F20+25</f>
        <v>165</v>
      </c>
      <c r="G19" s="128">
        <f t="shared" si="0"/>
        <v>10110</v>
      </c>
      <c r="H19" s="129">
        <f>H20+25</f>
        <v>145</v>
      </c>
      <c r="I19" s="128">
        <f t="shared" si="0"/>
        <v>10107</v>
      </c>
      <c r="J19" s="129">
        <f>J20+25</f>
        <v>125</v>
      </c>
      <c r="K19" s="128">
        <f t="shared" si="0"/>
        <v>10104</v>
      </c>
      <c r="L19" s="129">
        <f>L20+25</f>
        <v>115</v>
      </c>
      <c r="M19" s="128">
        <f t="shared" si="0"/>
        <v>10101</v>
      </c>
      <c r="N19" s="129">
        <f>N20+25</f>
        <v>105</v>
      </c>
      <c r="O19" s="128">
        <f t="shared" si="0"/>
        <v>10098</v>
      </c>
      <c r="P19" s="130">
        <f>P20+25</f>
        <v>65</v>
      </c>
      <c r="Q19" s="147">
        <f t="shared" si="0"/>
        <v>10608</v>
      </c>
      <c r="R19" s="132">
        <f>R20+25</f>
        <v>58</v>
      </c>
      <c r="S19" s="148">
        <f t="shared" si="0"/>
        <v>10119</v>
      </c>
    </row>
    <row r="20" spans="1:19" s="112" customFormat="1" ht="27.75" customHeight="1" thickBot="1">
      <c r="A20" s="111" t="s">
        <v>72</v>
      </c>
      <c r="B20" s="134">
        <v>200</v>
      </c>
      <c r="C20" s="135">
        <f t="shared" si="0"/>
        <v>10117</v>
      </c>
      <c r="D20" s="136">
        <f>IF(($B$20*D4)&lt;33,33,($B$20*D4))</f>
        <v>160</v>
      </c>
      <c r="E20" s="135">
        <f t="shared" si="0"/>
        <v>10114</v>
      </c>
      <c r="F20" s="136">
        <f>IF(($B$20*F4)&lt;33,33,($B$20*F4))</f>
        <v>140</v>
      </c>
      <c r="G20" s="135">
        <f t="shared" si="0"/>
        <v>10111</v>
      </c>
      <c r="H20" s="136">
        <f>IF(($B$20*H4)&lt;33,33,($B$20*H4))</f>
        <v>120</v>
      </c>
      <c r="I20" s="135">
        <f>I19+1</f>
        <v>10108</v>
      </c>
      <c r="J20" s="136">
        <f>IF(($B$20*J4)&lt;33,33,($B$20*J4))</f>
        <v>100</v>
      </c>
      <c r="K20" s="135">
        <f t="shared" si="0"/>
        <v>10105</v>
      </c>
      <c r="L20" s="136">
        <f>IF(($B$20*L4)&lt;33,33,($B$20*L4))</f>
        <v>90</v>
      </c>
      <c r="M20" s="135">
        <f t="shared" si="0"/>
        <v>10102</v>
      </c>
      <c r="N20" s="136">
        <f>IF(($B$20*N4)&lt;33,33,($B$20*N4))</f>
        <v>80</v>
      </c>
      <c r="O20" s="135">
        <f t="shared" si="0"/>
        <v>10099</v>
      </c>
      <c r="P20" s="137">
        <f>IF(($B$20*P4)&lt;33,33,($B$20*P4))</f>
        <v>40</v>
      </c>
      <c r="Q20" s="157">
        <f t="shared" si="0"/>
        <v>10609</v>
      </c>
      <c r="R20" s="139">
        <f>IF(($B$20*R4)&lt;33,33,($B$20*R4))</f>
        <v>33</v>
      </c>
      <c r="S20" s="158">
        <f t="shared" si="0"/>
        <v>10120</v>
      </c>
    </row>
    <row r="21" spans="1:19" s="108" customFormat="1" ht="27.75" customHeight="1">
      <c r="A21" s="113" t="s">
        <v>83</v>
      </c>
      <c r="B21" s="141">
        <f>B23+50</f>
        <v>350</v>
      </c>
      <c r="C21" s="142">
        <f>E23+1</f>
        <v>10139</v>
      </c>
      <c r="D21" s="143">
        <f>D23+50</f>
        <v>290</v>
      </c>
      <c r="E21" s="142">
        <f>G23+1</f>
        <v>10136</v>
      </c>
      <c r="F21" s="143">
        <f>F23+50</f>
        <v>260</v>
      </c>
      <c r="G21" s="142">
        <f>I23+1</f>
        <v>10133</v>
      </c>
      <c r="H21" s="143">
        <f>H23+50</f>
        <v>230</v>
      </c>
      <c r="I21" s="142">
        <f>K23+1</f>
        <v>10130</v>
      </c>
      <c r="J21" s="143">
        <f>J23+50</f>
        <v>200</v>
      </c>
      <c r="K21" s="142">
        <f>M23+1</f>
        <v>10127</v>
      </c>
      <c r="L21" s="143">
        <f>L23+50</f>
        <v>185</v>
      </c>
      <c r="M21" s="142">
        <f>O23+1</f>
        <v>10124</v>
      </c>
      <c r="N21" s="143">
        <f>N23+50</f>
        <v>170</v>
      </c>
      <c r="O21" s="142">
        <f>S20+1</f>
        <v>10121</v>
      </c>
      <c r="P21" s="123">
        <f>P23+50</f>
        <v>110</v>
      </c>
      <c r="Q21" s="156">
        <f t="shared" si="0"/>
        <v>10610</v>
      </c>
      <c r="R21" s="125">
        <f>R23+50</f>
        <v>83</v>
      </c>
      <c r="S21" s="126">
        <f>C23+1</f>
        <v>10142</v>
      </c>
    </row>
    <row r="22" spans="1:19" s="110" customFormat="1" ht="27.75" customHeight="1">
      <c r="A22" s="114" t="s">
        <v>84</v>
      </c>
      <c r="B22" s="144">
        <f>B23+25</f>
        <v>325</v>
      </c>
      <c r="C22" s="145">
        <f t="shared" si="0"/>
        <v>10140</v>
      </c>
      <c r="D22" s="146">
        <f>D23+25</f>
        <v>265</v>
      </c>
      <c r="E22" s="145">
        <f t="shared" si="0"/>
        <v>10137</v>
      </c>
      <c r="F22" s="146">
        <f>F23+25</f>
        <v>235</v>
      </c>
      <c r="G22" s="145">
        <f t="shared" si="0"/>
        <v>10134</v>
      </c>
      <c r="H22" s="146">
        <f>H23+25</f>
        <v>205</v>
      </c>
      <c r="I22" s="145">
        <f t="shared" si="0"/>
        <v>10131</v>
      </c>
      <c r="J22" s="146">
        <f>J23+25</f>
        <v>175</v>
      </c>
      <c r="K22" s="145">
        <f t="shared" si="0"/>
        <v>10128</v>
      </c>
      <c r="L22" s="146">
        <f>L23+25</f>
        <v>160</v>
      </c>
      <c r="M22" s="145">
        <f t="shared" si="0"/>
        <v>10125</v>
      </c>
      <c r="N22" s="146">
        <f>N23+25</f>
        <v>145</v>
      </c>
      <c r="O22" s="145">
        <f t="shared" si="0"/>
        <v>10122</v>
      </c>
      <c r="P22" s="130">
        <f>P23+25</f>
        <v>85</v>
      </c>
      <c r="Q22" s="147">
        <f t="shared" si="0"/>
        <v>10611</v>
      </c>
      <c r="R22" s="132">
        <f>R23+25</f>
        <v>58</v>
      </c>
      <c r="S22" s="148">
        <f t="shared" si="0"/>
        <v>10143</v>
      </c>
    </row>
    <row r="23" spans="1:19" s="112" customFormat="1" ht="27.75" customHeight="1" thickBot="1">
      <c r="A23" s="115" t="s">
        <v>73</v>
      </c>
      <c r="B23" s="149">
        <v>300</v>
      </c>
      <c r="C23" s="150">
        <f t="shared" si="0"/>
        <v>10141</v>
      </c>
      <c r="D23" s="151">
        <f>IF(($B$23*D4)&lt;33,33,($B$23*D4))</f>
        <v>240</v>
      </c>
      <c r="E23" s="150">
        <f t="shared" si="0"/>
        <v>10138</v>
      </c>
      <c r="F23" s="151">
        <f>IF(($B$23*F4)&lt;33,33,($B$23*F4))</f>
        <v>210</v>
      </c>
      <c r="G23" s="150">
        <f t="shared" si="0"/>
        <v>10135</v>
      </c>
      <c r="H23" s="151">
        <f>IF(($B$23*H4)&lt;33,33,($B$23*H4))</f>
        <v>180</v>
      </c>
      <c r="I23" s="150">
        <f t="shared" si="0"/>
        <v>10132</v>
      </c>
      <c r="J23" s="151">
        <f>IF(($B$23*J4)&lt;33,33,($B$23*J4))</f>
        <v>150</v>
      </c>
      <c r="K23" s="150">
        <f t="shared" si="0"/>
        <v>10129</v>
      </c>
      <c r="L23" s="151">
        <f>IF(($B$23*L4)&lt;33,33,($B$23*L4))</f>
        <v>135</v>
      </c>
      <c r="M23" s="150">
        <f t="shared" si="0"/>
        <v>10126</v>
      </c>
      <c r="N23" s="151">
        <f>IF(($B$23*N4)&lt;33,33,($B$23*N4))</f>
        <v>120</v>
      </c>
      <c r="O23" s="150">
        <f t="shared" si="0"/>
        <v>10123</v>
      </c>
      <c r="P23" s="152">
        <f>IF(($B$23*P4)&lt;33,33,($B$23*P4))</f>
        <v>60</v>
      </c>
      <c r="Q23" s="153">
        <f t="shared" si="0"/>
        <v>10612</v>
      </c>
      <c r="R23" s="154">
        <f>IF(($B$23*R4)&lt;33,33,($B$23*R4))</f>
        <v>33</v>
      </c>
      <c r="S23" s="155">
        <f t="shared" si="0"/>
        <v>10144</v>
      </c>
    </row>
    <row r="24" spans="1:19" s="108" customFormat="1" ht="27.75" customHeight="1">
      <c r="A24" s="107" t="s">
        <v>87</v>
      </c>
      <c r="B24" s="120">
        <f>B26+50</f>
        <v>550</v>
      </c>
      <c r="C24" s="122">
        <f>E26+1</f>
        <v>10163</v>
      </c>
      <c r="D24" s="121">
        <f>D26+50</f>
        <v>450</v>
      </c>
      <c r="E24" s="122">
        <f>G26+1</f>
        <v>10160</v>
      </c>
      <c r="F24" s="121">
        <f>F26+50</f>
        <v>400</v>
      </c>
      <c r="G24" s="122">
        <f>I26+1</f>
        <v>10157</v>
      </c>
      <c r="H24" s="121">
        <f>H26+50</f>
        <v>350</v>
      </c>
      <c r="I24" s="122">
        <f>K26+1</f>
        <v>10154</v>
      </c>
      <c r="J24" s="121">
        <f>J26+50</f>
        <v>300</v>
      </c>
      <c r="K24" s="122">
        <f>M26+1</f>
        <v>10151</v>
      </c>
      <c r="L24" s="121">
        <f>L26+50</f>
        <v>275</v>
      </c>
      <c r="M24" s="122">
        <f>O26+1</f>
        <v>10148</v>
      </c>
      <c r="N24" s="121">
        <f>N26+50</f>
        <v>250</v>
      </c>
      <c r="O24" s="119">
        <f>S23+1</f>
        <v>10145</v>
      </c>
      <c r="P24" s="123">
        <f>P26+50</f>
        <v>150</v>
      </c>
      <c r="Q24" s="156">
        <f t="shared" si="0"/>
        <v>10613</v>
      </c>
      <c r="R24" s="125">
        <f>R26+50</f>
        <v>100</v>
      </c>
      <c r="S24" s="126">
        <f>C26+1</f>
        <v>10166</v>
      </c>
    </row>
    <row r="25" spans="1:19" s="110" customFormat="1" ht="27.75" customHeight="1">
      <c r="A25" s="109" t="s">
        <v>88</v>
      </c>
      <c r="B25" s="127">
        <f>B26+25</f>
        <v>525</v>
      </c>
      <c r="C25" s="128">
        <f t="shared" si="0"/>
        <v>10164</v>
      </c>
      <c r="D25" s="129">
        <f>D26+25</f>
        <v>425</v>
      </c>
      <c r="E25" s="128">
        <f t="shared" si="0"/>
        <v>10161</v>
      </c>
      <c r="F25" s="129">
        <f>F26+25</f>
        <v>375</v>
      </c>
      <c r="G25" s="128">
        <f t="shared" si="0"/>
        <v>10158</v>
      </c>
      <c r="H25" s="129">
        <f>H26+25</f>
        <v>325</v>
      </c>
      <c r="I25" s="128">
        <f t="shared" si="0"/>
        <v>10155</v>
      </c>
      <c r="J25" s="129">
        <f>J26+25</f>
        <v>275</v>
      </c>
      <c r="K25" s="128">
        <f t="shared" si="0"/>
        <v>10152</v>
      </c>
      <c r="L25" s="129">
        <f>L26+25</f>
        <v>250</v>
      </c>
      <c r="M25" s="128">
        <f t="shared" si="0"/>
        <v>10149</v>
      </c>
      <c r="N25" s="129">
        <f>N26+25</f>
        <v>225</v>
      </c>
      <c r="O25" s="128">
        <f t="shared" si="0"/>
        <v>10146</v>
      </c>
      <c r="P25" s="130">
        <f>P26+25</f>
        <v>125</v>
      </c>
      <c r="Q25" s="147">
        <f t="shared" si="0"/>
        <v>10614</v>
      </c>
      <c r="R25" s="132">
        <f>R26+25</f>
        <v>75</v>
      </c>
      <c r="S25" s="148">
        <f t="shared" si="0"/>
        <v>10167</v>
      </c>
    </row>
    <row r="26" spans="1:19" s="108" customFormat="1" ht="27.75" customHeight="1" thickBot="1">
      <c r="A26" s="111" t="s">
        <v>74</v>
      </c>
      <c r="B26" s="134">
        <v>500</v>
      </c>
      <c r="C26" s="159">
        <f t="shared" si="0"/>
        <v>10165</v>
      </c>
      <c r="D26" s="136">
        <f>IF(($B$26*D4)&lt;33,33,($B$26*D4))</f>
        <v>400</v>
      </c>
      <c r="E26" s="159">
        <f t="shared" si="0"/>
        <v>10162</v>
      </c>
      <c r="F26" s="136">
        <f>IF(($B$26*F4)&lt;33,33,($B$26*F4))</f>
        <v>350</v>
      </c>
      <c r="G26" s="159">
        <f t="shared" si="0"/>
        <v>10159</v>
      </c>
      <c r="H26" s="136">
        <f>IF(($B$26*H4)&lt;33,33,($B$26*H4))</f>
        <v>300</v>
      </c>
      <c r="I26" s="159">
        <f t="shared" si="0"/>
        <v>10156</v>
      </c>
      <c r="J26" s="136">
        <f>IF(($B$26*J4)&lt;33,33,($B$26*J4))</f>
        <v>250</v>
      </c>
      <c r="K26" s="159">
        <f t="shared" si="0"/>
        <v>10153</v>
      </c>
      <c r="L26" s="136">
        <f>IF(($B$26*L4)&lt;33,33,($B$26*L4))</f>
        <v>225</v>
      </c>
      <c r="M26" s="159">
        <f t="shared" si="0"/>
        <v>10150</v>
      </c>
      <c r="N26" s="136">
        <f>IF(($B$26*N4)&lt;33,33,($B$26*N4))</f>
        <v>200</v>
      </c>
      <c r="O26" s="159">
        <f t="shared" si="0"/>
        <v>10147</v>
      </c>
      <c r="P26" s="137">
        <f>IF(($B$26*P4)&lt;33,33,($B$26*P4))</f>
        <v>100</v>
      </c>
      <c r="Q26" s="160">
        <f t="shared" si="0"/>
        <v>10615</v>
      </c>
      <c r="R26" s="139">
        <f>IF(($B$26*R4)&lt;33,33,($B$26*R4))</f>
        <v>50</v>
      </c>
      <c r="S26" s="161">
        <f t="shared" si="0"/>
        <v>10168</v>
      </c>
    </row>
    <row r="27" spans="1:19" s="108" customFormat="1" ht="27.75" customHeight="1">
      <c r="A27" s="113" t="s">
        <v>89</v>
      </c>
      <c r="B27" s="141">
        <f>B29+50</f>
        <v>750</v>
      </c>
      <c r="C27" s="142">
        <f>E29+1</f>
        <v>10187</v>
      </c>
      <c r="D27" s="143">
        <f>D29+50</f>
        <v>610</v>
      </c>
      <c r="E27" s="142">
        <f>G29+1</f>
        <v>10184</v>
      </c>
      <c r="F27" s="143">
        <f>F29+50</f>
        <v>540</v>
      </c>
      <c r="G27" s="142">
        <f>I29+1</f>
        <v>10181</v>
      </c>
      <c r="H27" s="143">
        <f>H29+50</f>
        <v>470</v>
      </c>
      <c r="I27" s="142">
        <f>K29+1</f>
        <v>10178</v>
      </c>
      <c r="J27" s="143">
        <f>J29+50</f>
        <v>400</v>
      </c>
      <c r="K27" s="142">
        <f>M29+1</f>
        <v>10175</v>
      </c>
      <c r="L27" s="143">
        <f>L29+50</f>
        <v>365</v>
      </c>
      <c r="M27" s="142">
        <f>O29+1</f>
        <v>10172</v>
      </c>
      <c r="N27" s="143">
        <f>N29+50</f>
        <v>330</v>
      </c>
      <c r="O27" s="142">
        <f>S26+1</f>
        <v>10169</v>
      </c>
      <c r="P27" s="123">
        <f>P29+50</f>
        <v>190</v>
      </c>
      <c r="Q27" s="156">
        <f t="shared" si="0"/>
        <v>10616</v>
      </c>
      <c r="R27" s="125">
        <f>R29+50</f>
        <v>120</v>
      </c>
      <c r="S27" s="126">
        <f>C29+1</f>
        <v>10190</v>
      </c>
    </row>
    <row r="28" spans="1:19" s="108" customFormat="1" ht="27.75" customHeight="1">
      <c r="A28" s="114" t="s">
        <v>90</v>
      </c>
      <c r="B28" s="144">
        <f>B29+25</f>
        <v>725</v>
      </c>
      <c r="C28" s="145">
        <f t="shared" si="0"/>
        <v>10188</v>
      </c>
      <c r="D28" s="146">
        <f>D29+25</f>
        <v>585</v>
      </c>
      <c r="E28" s="145">
        <f t="shared" si="0"/>
        <v>10185</v>
      </c>
      <c r="F28" s="146">
        <f>F29+25</f>
        <v>515</v>
      </c>
      <c r="G28" s="145">
        <f t="shared" si="0"/>
        <v>10182</v>
      </c>
      <c r="H28" s="146">
        <f>H29+25</f>
        <v>445</v>
      </c>
      <c r="I28" s="145">
        <f t="shared" si="0"/>
        <v>10179</v>
      </c>
      <c r="J28" s="146">
        <f>J29+25</f>
        <v>375</v>
      </c>
      <c r="K28" s="145">
        <f t="shared" si="0"/>
        <v>10176</v>
      </c>
      <c r="L28" s="146">
        <f>L29+25</f>
        <v>340</v>
      </c>
      <c r="M28" s="145">
        <f t="shared" si="0"/>
        <v>10173</v>
      </c>
      <c r="N28" s="146">
        <f>N29+25</f>
        <v>305</v>
      </c>
      <c r="O28" s="145">
        <f t="shared" si="0"/>
        <v>10170</v>
      </c>
      <c r="P28" s="130">
        <f>P29+25</f>
        <v>165</v>
      </c>
      <c r="Q28" s="147">
        <f t="shared" si="0"/>
        <v>10617</v>
      </c>
      <c r="R28" s="132">
        <f>R29+25</f>
        <v>95</v>
      </c>
      <c r="S28" s="148">
        <f t="shared" si="0"/>
        <v>10191</v>
      </c>
    </row>
    <row r="29" spans="1:19" s="112" customFormat="1" ht="27.75" customHeight="1" thickBot="1">
      <c r="A29" s="115" t="s">
        <v>75</v>
      </c>
      <c r="B29" s="149">
        <v>700</v>
      </c>
      <c r="C29" s="150">
        <f t="shared" si="0"/>
        <v>10189</v>
      </c>
      <c r="D29" s="151">
        <f>IF(($B$29*D4)&lt;33,33,($B$29*D4))</f>
        <v>560</v>
      </c>
      <c r="E29" s="150">
        <f t="shared" si="0"/>
        <v>10186</v>
      </c>
      <c r="F29" s="151">
        <f>IF(($B$29*F4)&lt;33,33,($B$29*F4))</f>
        <v>489.99999999999994</v>
      </c>
      <c r="G29" s="150">
        <f t="shared" si="0"/>
        <v>10183</v>
      </c>
      <c r="H29" s="151">
        <f>IF(($B$29*H4)&lt;33,33,($B$29*H4))</f>
        <v>420</v>
      </c>
      <c r="I29" s="150">
        <f t="shared" si="0"/>
        <v>10180</v>
      </c>
      <c r="J29" s="151">
        <f>IF(($B$29*J4)&lt;33,33,($B$29*J4))</f>
        <v>350</v>
      </c>
      <c r="K29" s="150">
        <f t="shared" si="0"/>
        <v>10177</v>
      </c>
      <c r="L29" s="151">
        <f>IF(($B$29*L4)&lt;33,33,($B$29*L4))</f>
        <v>315</v>
      </c>
      <c r="M29" s="150">
        <f t="shared" si="0"/>
        <v>10174</v>
      </c>
      <c r="N29" s="151">
        <f>IF(($B$29*N4)&lt;33,33,($B$29*N4))</f>
        <v>280</v>
      </c>
      <c r="O29" s="150">
        <f t="shared" si="0"/>
        <v>10171</v>
      </c>
      <c r="P29" s="152">
        <f>IF(($B$29*P4)&lt;33,33,($B$29*P4))</f>
        <v>140</v>
      </c>
      <c r="Q29" s="153">
        <f t="shared" si="0"/>
        <v>10618</v>
      </c>
      <c r="R29" s="154">
        <f>IF(($B$29*R4)&lt;33,33,($B$29*R4))</f>
        <v>70</v>
      </c>
      <c r="S29" s="155">
        <f t="shared" si="0"/>
        <v>10192</v>
      </c>
    </row>
    <row r="30" spans="1:19" s="108" customFormat="1" ht="27.75" customHeight="1">
      <c r="A30" s="107" t="s">
        <v>91</v>
      </c>
      <c r="B30" s="120">
        <f>B32+50</f>
        <v>950</v>
      </c>
      <c r="C30" s="122">
        <f>E32+1</f>
        <v>10211</v>
      </c>
      <c r="D30" s="121">
        <f>D32+50</f>
        <v>770</v>
      </c>
      <c r="E30" s="122">
        <f>G32+1</f>
        <v>10208</v>
      </c>
      <c r="F30" s="121">
        <f>F32+50</f>
        <v>680</v>
      </c>
      <c r="G30" s="122">
        <f>I32+1</f>
        <v>10205</v>
      </c>
      <c r="H30" s="121">
        <f>H32+50</f>
        <v>590</v>
      </c>
      <c r="I30" s="122">
        <f>K32+1</f>
        <v>10202</v>
      </c>
      <c r="J30" s="121">
        <f>J32+50</f>
        <v>500</v>
      </c>
      <c r="K30" s="122">
        <f>M32+1</f>
        <v>10199</v>
      </c>
      <c r="L30" s="121">
        <f>L32+50</f>
        <v>455</v>
      </c>
      <c r="M30" s="122">
        <f>O32+1</f>
        <v>10196</v>
      </c>
      <c r="N30" s="121">
        <f>N32+50</f>
        <v>410</v>
      </c>
      <c r="O30" s="119">
        <f>S29+1</f>
        <v>10193</v>
      </c>
      <c r="P30" s="123">
        <f>P32+50</f>
        <v>230</v>
      </c>
      <c r="Q30" s="156">
        <f t="shared" si="0"/>
        <v>10619</v>
      </c>
      <c r="R30" s="125">
        <f>R32+50</f>
        <v>140</v>
      </c>
      <c r="S30" s="126">
        <f>C32+1</f>
        <v>10214</v>
      </c>
    </row>
    <row r="31" spans="1:19" s="110" customFormat="1" ht="27.75" customHeight="1">
      <c r="A31" s="109" t="s">
        <v>92</v>
      </c>
      <c r="B31" s="127">
        <f>B32+25</f>
        <v>925</v>
      </c>
      <c r="C31" s="128">
        <f t="shared" si="0"/>
        <v>10212</v>
      </c>
      <c r="D31" s="129">
        <f>D32+25</f>
        <v>745</v>
      </c>
      <c r="E31" s="128">
        <f t="shared" si="0"/>
        <v>10209</v>
      </c>
      <c r="F31" s="129">
        <f>F32+25</f>
        <v>655</v>
      </c>
      <c r="G31" s="128">
        <f t="shared" si="0"/>
        <v>10206</v>
      </c>
      <c r="H31" s="129">
        <f>H32+25</f>
        <v>565</v>
      </c>
      <c r="I31" s="128">
        <f t="shared" si="0"/>
        <v>10203</v>
      </c>
      <c r="J31" s="129">
        <f>J32+25</f>
        <v>475</v>
      </c>
      <c r="K31" s="128">
        <f t="shared" si="0"/>
        <v>10200</v>
      </c>
      <c r="L31" s="129">
        <f>L32+25</f>
        <v>430</v>
      </c>
      <c r="M31" s="128">
        <f t="shared" si="0"/>
        <v>10197</v>
      </c>
      <c r="N31" s="129">
        <f>N32+25</f>
        <v>385</v>
      </c>
      <c r="O31" s="128">
        <f t="shared" si="0"/>
        <v>10194</v>
      </c>
      <c r="P31" s="130">
        <f>P32+25</f>
        <v>205</v>
      </c>
      <c r="Q31" s="147">
        <f t="shared" si="0"/>
        <v>10620</v>
      </c>
      <c r="R31" s="132">
        <f>R32+25</f>
        <v>115</v>
      </c>
      <c r="S31" s="148">
        <f t="shared" si="0"/>
        <v>10215</v>
      </c>
    </row>
    <row r="32" spans="1:19" s="112" customFormat="1" ht="27.75" customHeight="1" thickBot="1">
      <c r="A32" s="111" t="s">
        <v>76</v>
      </c>
      <c r="B32" s="134">
        <v>900</v>
      </c>
      <c r="C32" s="135">
        <f t="shared" si="0"/>
        <v>10213</v>
      </c>
      <c r="D32" s="136">
        <f>IF(($B$32*D4)&lt;33,33,($B$32*D4))</f>
        <v>720</v>
      </c>
      <c r="E32" s="135">
        <f t="shared" si="0"/>
        <v>10210</v>
      </c>
      <c r="F32" s="136">
        <f>IF(($B$32*F4)&lt;33,33,($B$32*F4))</f>
        <v>630</v>
      </c>
      <c r="G32" s="135">
        <f t="shared" si="0"/>
        <v>10207</v>
      </c>
      <c r="H32" s="136">
        <f>IF(($B$32*H4)&lt;33,33,($B$32*H4))</f>
        <v>540</v>
      </c>
      <c r="I32" s="135">
        <f t="shared" si="0"/>
        <v>10204</v>
      </c>
      <c r="J32" s="136">
        <f>IF(($B$32*J4)&lt;33,33,($B$32*J4))</f>
        <v>450</v>
      </c>
      <c r="K32" s="135">
        <f t="shared" si="0"/>
        <v>10201</v>
      </c>
      <c r="L32" s="136">
        <f>IF(($B$32*L4)&lt;33,33,($B$32*L4))</f>
        <v>405</v>
      </c>
      <c r="M32" s="135">
        <f t="shared" si="0"/>
        <v>10198</v>
      </c>
      <c r="N32" s="136">
        <f>IF(($B$32*N4)&lt;33,33,($B$32*N4))</f>
        <v>360</v>
      </c>
      <c r="O32" s="135">
        <f t="shared" si="0"/>
        <v>10195</v>
      </c>
      <c r="P32" s="137">
        <f>IF(($B$32*P4)&lt;33,33,($B$32*P4))</f>
        <v>180</v>
      </c>
      <c r="Q32" s="157">
        <f t="shared" si="0"/>
        <v>10621</v>
      </c>
      <c r="R32" s="139">
        <f>IF(($B$32*R4)&lt;33,33,($B$32*R4))</f>
        <v>90</v>
      </c>
      <c r="S32" s="158">
        <f t="shared" si="0"/>
        <v>10216</v>
      </c>
    </row>
    <row r="33" spans="1:19" s="108" customFormat="1" ht="27.75" customHeight="1">
      <c r="A33" s="116" t="s">
        <v>93</v>
      </c>
      <c r="B33" s="141">
        <f>B35+50</f>
        <v>1050</v>
      </c>
      <c r="C33" s="142">
        <f>E35+1</f>
        <v>10235</v>
      </c>
      <c r="D33" s="143">
        <f>D35+50</f>
        <v>850</v>
      </c>
      <c r="E33" s="142">
        <f>G35+1</f>
        <v>10232</v>
      </c>
      <c r="F33" s="143">
        <f>F35+50</f>
        <v>750</v>
      </c>
      <c r="G33" s="142">
        <f>I35+1</f>
        <v>10229</v>
      </c>
      <c r="H33" s="143">
        <f>H35+50</f>
        <v>650</v>
      </c>
      <c r="I33" s="142">
        <f>K35+1</f>
        <v>10226</v>
      </c>
      <c r="J33" s="143">
        <f>J35+50</f>
        <v>550</v>
      </c>
      <c r="K33" s="142">
        <f>M35+1</f>
        <v>10223</v>
      </c>
      <c r="L33" s="143">
        <f>L35+50</f>
        <v>500</v>
      </c>
      <c r="M33" s="142">
        <f>O35+1</f>
        <v>10220</v>
      </c>
      <c r="N33" s="143">
        <f>N35+50</f>
        <v>450</v>
      </c>
      <c r="O33" s="142">
        <f>S32+1</f>
        <v>10217</v>
      </c>
      <c r="P33" s="123">
        <f>P35+50</f>
        <v>250</v>
      </c>
      <c r="Q33" s="156">
        <f t="shared" si="0"/>
        <v>10622</v>
      </c>
      <c r="R33" s="125">
        <f>R35+50</f>
        <v>150</v>
      </c>
      <c r="S33" s="126">
        <f>C35+1</f>
        <v>10238</v>
      </c>
    </row>
    <row r="34" spans="1:19" s="110" customFormat="1" ht="27.75" customHeight="1">
      <c r="A34" s="117" t="s">
        <v>94</v>
      </c>
      <c r="B34" s="144">
        <f>B35+25</f>
        <v>1025</v>
      </c>
      <c r="C34" s="145">
        <f t="shared" si="0"/>
        <v>10236</v>
      </c>
      <c r="D34" s="146">
        <f>D35+25</f>
        <v>825</v>
      </c>
      <c r="E34" s="145">
        <f t="shared" si="0"/>
        <v>10233</v>
      </c>
      <c r="F34" s="146">
        <f>F35+25</f>
        <v>725</v>
      </c>
      <c r="G34" s="145">
        <f t="shared" si="0"/>
        <v>10230</v>
      </c>
      <c r="H34" s="146">
        <f>H35+25</f>
        <v>625</v>
      </c>
      <c r="I34" s="145">
        <f t="shared" si="0"/>
        <v>10227</v>
      </c>
      <c r="J34" s="146">
        <f>J35+25</f>
        <v>525</v>
      </c>
      <c r="K34" s="145">
        <f t="shared" si="0"/>
        <v>10224</v>
      </c>
      <c r="L34" s="146">
        <f>L35+25</f>
        <v>475</v>
      </c>
      <c r="M34" s="145">
        <f t="shared" si="0"/>
        <v>10221</v>
      </c>
      <c r="N34" s="146">
        <f>N35+25</f>
        <v>425</v>
      </c>
      <c r="O34" s="145">
        <f t="shared" si="0"/>
        <v>10218</v>
      </c>
      <c r="P34" s="130">
        <f>P35+25</f>
        <v>225</v>
      </c>
      <c r="Q34" s="147">
        <f t="shared" si="0"/>
        <v>10623</v>
      </c>
      <c r="R34" s="132">
        <f>R35+25</f>
        <v>125</v>
      </c>
      <c r="S34" s="148">
        <f t="shared" si="0"/>
        <v>10239</v>
      </c>
    </row>
    <row r="35" spans="1:19" s="112" customFormat="1" ht="27.75" customHeight="1" thickBot="1">
      <c r="A35" s="118" t="s">
        <v>77</v>
      </c>
      <c r="B35" s="149">
        <v>1000</v>
      </c>
      <c r="C35" s="150">
        <f t="shared" si="0"/>
        <v>10237</v>
      </c>
      <c r="D35" s="151">
        <f>IF(($B$35*D4)&lt;33,33,($B$35*D4))</f>
        <v>800</v>
      </c>
      <c r="E35" s="150">
        <f t="shared" si="0"/>
        <v>10234</v>
      </c>
      <c r="F35" s="151">
        <f>IF(($B$35*F4)&lt;33,33,($B$35*F4))</f>
        <v>700</v>
      </c>
      <c r="G35" s="150">
        <f t="shared" si="0"/>
        <v>10231</v>
      </c>
      <c r="H35" s="151">
        <f>IF(($B$35*H4)&lt;33,33,($B$35*H4))</f>
        <v>600</v>
      </c>
      <c r="I35" s="150">
        <f t="shared" si="0"/>
        <v>10228</v>
      </c>
      <c r="J35" s="151">
        <f>IF(($B$35*J4)&lt;33,33,($B$35*J4))</f>
        <v>500</v>
      </c>
      <c r="K35" s="150">
        <f t="shared" si="0"/>
        <v>10225</v>
      </c>
      <c r="L35" s="151">
        <f>IF(($B$35*L4)&lt;33,33,($B$35*L4))</f>
        <v>450</v>
      </c>
      <c r="M35" s="150">
        <f t="shared" si="0"/>
        <v>10222</v>
      </c>
      <c r="N35" s="151">
        <f>IF(($B$35*N4)&lt;33,33,($B$35*N4))</f>
        <v>400</v>
      </c>
      <c r="O35" s="150">
        <f t="shared" si="0"/>
        <v>10219</v>
      </c>
      <c r="P35" s="152">
        <f>IF(($B$35*P4)&lt;33,33,($B$35*P4))</f>
        <v>200</v>
      </c>
      <c r="Q35" s="153">
        <f t="shared" si="0"/>
        <v>10624</v>
      </c>
      <c r="R35" s="154">
        <f>IF(($B$35*R4)&lt;33,33,($B$35*R4))</f>
        <v>100</v>
      </c>
      <c r="S35" s="155">
        <f t="shared" si="0"/>
        <v>10240</v>
      </c>
    </row>
  </sheetData>
  <autoFilter ref="A1:S35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20">
    <mergeCell ref="A1:R1"/>
    <mergeCell ref="A2:R2"/>
    <mergeCell ref="B3:C3"/>
    <mergeCell ref="D3:E3"/>
    <mergeCell ref="F3:G3"/>
    <mergeCell ref="H3:I3"/>
    <mergeCell ref="J3:K3"/>
    <mergeCell ref="L3:M3"/>
    <mergeCell ref="N3:O3"/>
    <mergeCell ref="P3:Q3"/>
    <mergeCell ref="P4:Q4"/>
    <mergeCell ref="R3:S3"/>
    <mergeCell ref="R4:S4"/>
    <mergeCell ref="B4:C4"/>
    <mergeCell ref="D4:E4"/>
    <mergeCell ref="F4:G4"/>
    <mergeCell ref="H4:I4"/>
    <mergeCell ref="J4:K4"/>
    <mergeCell ref="L4:M4"/>
    <mergeCell ref="N4:O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S35"/>
  <sheetViews>
    <sheetView workbookViewId="0">
      <pane ySplit="3" topLeftCell="A4" activePane="bottomLeft" state="frozen"/>
      <selection pane="bottomLeft" activeCell="E36" sqref="E36"/>
    </sheetView>
  </sheetViews>
  <sheetFormatPr defaultRowHeight="15"/>
  <cols>
    <col min="1" max="1" width="34.28515625" customWidth="1"/>
    <col min="2" max="19" width="11.7109375" customWidth="1"/>
  </cols>
  <sheetData>
    <row r="1" spans="1:19" ht="55.5" customHeight="1">
      <c r="A1" s="195" t="s">
        <v>112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05"/>
    </row>
    <row r="2" spans="1:19" ht="24" thickBot="1">
      <c r="A2" s="204" t="s">
        <v>95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163"/>
    </row>
    <row r="3" spans="1:19" ht="102" customHeight="1" thickBot="1">
      <c r="A3" s="104" t="s">
        <v>101</v>
      </c>
      <c r="B3" s="199" t="s">
        <v>102</v>
      </c>
      <c r="C3" s="200"/>
      <c r="D3" s="199" t="s">
        <v>103</v>
      </c>
      <c r="E3" s="200"/>
      <c r="F3" s="199" t="s">
        <v>104</v>
      </c>
      <c r="G3" s="201"/>
      <c r="H3" s="199" t="s">
        <v>105</v>
      </c>
      <c r="I3" s="201"/>
      <c r="J3" s="199" t="s">
        <v>106</v>
      </c>
      <c r="K3" s="201"/>
      <c r="L3" s="199" t="s">
        <v>107</v>
      </c>
      <c r="M3" s="201"/>
      <c r="N3" s="199" t="s">
        <v>108</v>
      </c>
      <c r="O3" s="201"/>
      <c r="P3" s="202" t="s">
        <v>98</v>
      </c>
      <c r="Q3" s="203"/>
      <c r="R3" s="188" t="s">
        <v>97</v>
      </c>
      <c r="S3" s="189"/>
    </row>
    <row r="4" spans="1:19" ht="27.75" customHeight="1" thickBot="1">
      <c r="A4" s="162" t="s">
        <v>68</v>
      </c>
      <c r="B4" s="192">
        <v>1</v>
      </c>
      <c r="C4" s="193"/>
      <c r="D4" s="192">
        <v>0.8</v>
      </c>
      <c r="E4" s="193"/>
      <c r="F4" s="192">
        <v>0.7</v>
      </c>
      <c r="G4" s="194"/>
      <c r="H4" s="192">
        <v>0.6</v>
      </c>
      <c r="I4" s="194"/>
      <c r="J4" s="192">
        <v>0.5</v>
      </c>
      <c r="K4" s="194"/>
      <c r="L4" s="192">
        <v>0.45</v>
      </c>
      <c r="M4" s="194"/>
      <c r="N4" s="192">
        <v>0.4</v>
      </c>
      <c r="O4" s="194"/>
      <c r="P4" s="186">
        <v>0.2</v>
      </c>
      <c r="Q4" s="187"/>
      <c r="R4" s="190">
        <v>0.1</v>
      </c>
      <c r="S4" s="191">
        <v>0.1</v>
      </c>
    </row>
    <row r="5" spans="1:19" ht="27.75" customHeight="1" thickBot="1">
      <c r="A5" s="101"/>
      <c r="B5" s="102" t="s">
        <v>109</v>
      </c>
      <c r="C5" s="103" t="s">
        <v>67</v>
      </c>
      <c r="D5" s="102" t="s">
        <v>109</v>
      </c>
      <c r="E5" s="103" t="s">
        <v>67</v>
      </c>
      <c r="F5" s="102" t="s">
        <v>109</v>
      </c>
      <c r="G5" s="103" t="s">
        <v>67</v>
      </c>
      <c r="H5" s="102" t="s">
        <v>109</v>
      </c>
      <c r="I5" s="103" t="s">
        <v>67</v>
      </c>
      <c r="J5" s="102" t="s">
        <v>109</v>
      </c>
      <c r="K5" s="103" t="s">
        <v>67</v>
      </c>
      <c r="L5" s="102" t="s">
        <v>109</v>
      </c>
      <c r="M5" s="103" t="s">
        <v>67</v>
      </c>
      <c r="N5" s="102" t="s">
        <v>109</v>
      </c>
      <c r="O5" s="103" t="s">
        <v>67</v>
      </c>
      <c r="P5" s="102" t="s">
        <v>109</v>
      </c>
      <c r="Q5" s="103" t="s">
        <v>67</v>
      </c>
      <c r="R5" s="102" t="s">
        <v>109</v>
      </c>
      <c r="S5" s="103" t="s">
        <v>67</v>
      </c>
    </row>
    <row r="6" spans="1:19" s="108" customFormat="1" ht="27.75" customHeight="1">
      <c r="A6" s="107" t="s">
        <v>78</v>
      </c>
      <c r="B6" s="120">
        <f>B8+50</f>
        <v>66.5</v>
      </c>
      <c r="C6" s="122">
        <f>E8+1</f>
        <v>10259</v>
      </c>
      <c r="D6" s="121">
        <f>D8+50</f>
        <v>66.5</v>
      </c>
      <c r="E6" s="122">
        <f>G8+1</f>
        <v>10256</v>
      </c>
      <c r="F6" s="121">
        <f>F8+50</f>
        <v>66.5</v>
      </c>
      <c r="G6" s="122">
        <f>I8+1</f>
        <v>10253</v>
      </c>
      <c r="H6" s="121">
        <f>H8+50</f>
        <v>66.5</v>
      </c>
      <c r="I6" s="122">
        <f>K8+1</f>
        <v>10250</v>
      </c>
      <c r="J6" s="121">
        <f>J8+50</f>
        <v>66.5</v>
      </c>
      <c r="K6" s="122">
        <f>M8+1</f>
        <v>10247</v>
      </c>
      <c r="L6" s="121">
        <f>L8+50</f>
        <v>66.5</v>
      </c>
      <c r="M6" s="122">
        <f>O8+1</f>
        <v>10244</v>
      </c>
      <c r="N6" s="121">
        <f>N8+50</f>
        <v>66.5</v>
      </c>
      <c r="O6" s="122">
        <v>10241</v>
      </c>
      <c r="P6" s="123">
        <f>P8+50</f>
        <v>66.5</v>
      </c>
      <c r="Q6" s="124">
        <v>10625</v>
      </c>
      <c r="R6" s="125">
        <f>R8+50</f>
        <v>66.5</v>
      </c>
      <c r="S6" s="126">
        <f>C8+1</f>
        <v>10262</v>
      </c>
    </row>
    <row r="7" spans="1:19" s="110" customFormat="1" ht="27.75" customHeight="1">
      <c r="A7" s="109" t="s">
        <v>96</v>
      </c>
      <c r="B7" s="127">
        <f>B8+25</f>
        <v>41.5</v>
      </c>
      <c r="C7" s="128">
        <f>C6+1</f>
        <v>10260</v>
      </c>
      <c r="D7" s="129">
        <f>D8+25</f>
        <v>41.5</v>
      </c>
      <c r="E7" s="128">
        <f>E6+1</f>
        <v>10257</v>
      </c>
      <c r="F7" s="129">
        <f>F8+25</f>
        <v>41.5</v>
      </c>
      <c r="G7" s="128">
        <f>G6+1</f>
        <v>10254</v>
      </c>
      <c r="H7" s="129">
        <f>H8+25</f>
        <v>41.5</v>
      </c>
      <c r="I7" s="128">
        <f>I6+1</f>
        <v>10251</v>
      </c>
      <c r="J7" s="129">
        <f>J8+25</f>
        <v>41.5</v>
      </c>
      <c r="K7" s="128">
        <f>K6+1</f>
        <v>10248</v>
      </c>
      <c r="L7" s="129">
        <f>L8+25</f>
        <v>41.5</v>
      </c>
      <c r="M7" s="128">
        <f>M6+1</f>
        <v>10245</v>
      </c>
      <c r="N7" s="129">
        <f>N8+25</f>
        <v>41.5</v>
      </c>
      <c r="O7" s="128">
        <f>O6+1</f>
        <v>10242</v>
      </c>
      <c r="P7" s="130">
        <f>P8+25</f>
        <v>41.5</v>
      </c>
      <c r="Q7" s="131">
        <f>Q6+1</f>
        <v>10626</v>
      </c>
      <c r="R7" s="132">
        <f>R8+25</f>
        <v>41.5</v>
      </c>
      <c r="S7" s="133">
        <f>S6+1</f>
        <v>10263</v>
      </c>
    </row>
    <row r="8" spans="1:19" s="112" customFormat="1" ht="27.75" customHeight="1" thickBot="1">
      <c r="A8" s="111" t="s">
        <v>110</v>
      </c>
      <c r="B8" s="134">
        <v>16.5</v>
      </c>
      <c r="C8" s="135">
        <f t="shared" ref="C8:Q8" si="0">C7+1</f>
        <v>10261</v>
      </c>
      <c r="D8" s="136">
        <f>IF(($B$8*D4)&lt;16.5,16.5,($B$8*D4))</f>
        <v>16.5</v>
      </c>
      <c r="E8" s="135">
        <f t="shared" si="0"/>
        <v>10258</v>
      </c>
      <c r="F8" s="136">
        <f>IF(($B$8*F4)&lt;16.5,16.5,($B$8*F4))</f>
        <v>16.5</v>
      </c>
      <c r="G8" s="135">
        <f t="shared" si="0"/>
        <v>10255</v>
      </c>
      <c r="H8" s="136">
        <f>IF(($B$8*H4)&lt;16.5,16.5,($B$8*H4))</f>
        <v>16.5</v>
      </c>
      <c r="I8" s="135">
        <f t="shared" si="0"/>
        <v>10252</v>
      </c>
      <c r="J8" s="136">
        <f>IF(($B$8*J4)&lt;16.5,16.5,($B$8*J4))</f>
        <v>16.5</v>
      </c>
      <c r="K8" s="135">
        <f t="shared" si="0"/>
        <v>10249</v>
      </c>
      <c r="L8" s="136">
        <f>IF(($B$8*L4)&lt;16.5,16.5,($B$8*L4))</f>
        <v>16.5</v>
      </c>
      <c r="M8" s="135">
        <f t="shared" si="0"/>
        <v>10246</v>
      </c>
      <c r="N8" s="136">
        <f>IF(($B$8*N4)&lt;16.5,16.5,($B$8*N4))</f>
        <v>16.5</v>
      </c>
      <c r="O8" s="135">
        <f t="shared" si="0"/>
        <v>10243</v>
      </c>
      <c r="P8" s="137">
        <f>IF(($B$8*P4)&lt;16.5,16.5,($B$8*P4))</f>
        <v>16.5</v>
      </c>
      <c r="Q8" s="138">
        <f t="shared" si="0"/>
        <v>10627</v>
      </c>
      <c r="R8" s="139">
        <f>IF(($B$8*R4)&lt;16.5,16.5,($B$8*R4))</f>
        <v>16.5</v>
      </c>
      <c r="S8" s="140">
        <f t="shared" ref="C8:S35" si="1">S7+1</f>
        <v>10264</v>
      </c>
    </row>
    <row r="9" spans="1:19" s="108" customFormat="1" ht="27.75" customHeight="1">
      <c r="A9" s="113" t="s">
        <v>79</v>
      </c>
      <c r="B9" s="141">
        <f>B11+50</f>
        <v>80</v>
      </c>
      <c r="C9" s="142">
        <f>E11+1</f>
        <v>10283</v>
      </c>
      <c r="D9" s="143">
        <f>D11+50</f>
        <v>74</v>
      </c>
      <c r="E9" s="142">
        <f>G11+1</f>
        <v>10280</v>
      </c>
      <c r="F9" s="143">
        <f>F11+50</f>
        <v>71</v>
      </c>
      <c r="G9" s="142">
        <f>I11+1</f>
        <v>10277</v>
      </c>
      <c r="H9" s="143">
        <f>H11+50</f>
        <v>68</v>
      </c>
      <c r="I9" s="142">
        <f>K11+1</f>
        <v>10274</v>
      </c>
      <c r="J9" s="143">
        <f>J11+50</f>
        <v>66.5</v>
      </c>
      <c r="K9" s="142">
        <f>M11+1</f>
        <v>10271</v>
      </c>
      <c r="L9" s="143">
        <f>L11+50</f>
        <v>66.5</v>
      </c>
      <c r="M9" s="142">
        <f>O11+1</f>
        <v>10268</v>
      </c>
      <c r="N9" s="143">
        <f>N11+50</f>
        <v>66.5</v>
      </c>
      <c r="O9" s="142">
        <f>S8+1</f>
        <v>10265</v>
      </c>
      <c r="P9" s="123">
        <f>P11+50</f>
        <v>66.5</v>
      </c>
      <c r="Q9" s="124">
        <f t="shared" si="1"/>
        <v>10628</v>
      </c>
      <c r="R9" s="125">
        <f>R11+50</f>
        <v>66.5</v>
      </c>
      <c r="S9" s="126">
        <f>C11+1</f>
        <v>10286</v>
      </c>
    </row>
    <row r="10" spans="1:19" s="110" customFormat="1" ht="27.75" customHeight="1">
      <c r="A10" s="114" t="s">
        <v>80</v>
      </c>
      <c r="B10" s="144">
        <f>B11+25</f>
        <v>55</v>
      </c>
      <c r="C10" s="145">
        <f t="shared" si="1"/>
        <v>10284</v>
      </c>
      <c r="D10" s="146">
        <f>D11+25</f>
        <v>49</v>
      </c>
      <c r="E10" s="145">
        <f t="shared" si="1"/>
        <v>10281</v>
      </c>
      <c r="F10" s="146">
        <f>F11+25</f>
        <v>46</v>
      </c>
      <c r="G10" s="145">
        <f t="shared" si="1"/>
        <v>10278</v>
      </c>
      <c r="H10" s="146">
        <f>H11+25</f>
        <v>43</v>
      </c>
      <c r="I10" s="145">
        <f t="shared" si="1"/>
        <v>10275</v>
      </c>
      <c r="J10" s="146">
        <f>J11+25</f>
        <v>41.5</v>
      </c>
      <c r="K10" s="145">
        <f t="shared" si="1"/>
        <v>10272</v>
      </c>
      <c r="L10" s="146">
        <f>L11+25</f>
        <v>41.5</v>
      </c>
      <c r="M10" s="145">
        <f t="shared" si="1"/>
        <v>10269</v>
      </c>
      <c r="N10" s="146">
        <f>N11+25</f>
        <v>41.5</v>
      </c>
      <c r="O10" s="145">
        <f t="shared" si="1"/>
        <v>10266</v>
      </c>
      <c r="P10" s="130">
        <f>P11+25</f>
        <v>41.5</v>
      </c>
      <c r="Q10" s="147">
        <f t="shared" si="1"/>
        <v>10629</v>
      </c>
      <c r="R10" s="132">
        <f>R11+25</f>
        <v>41.5</v>
      </c>
      <c r="S10" s="148">
        <f t="shared" si="1"/>
        <v>10287</v>
      </c>
    </row>
    <row r="11" spans="1:19" s="112" customFormat="1" ht="27.75" customHeight="1" thickBot="1">
      <c r="A11" s="115" t="s">
        <v>69</v>
      </c>
      <c r="B11" s="149">
        <v>30</v>
      </c>
      <c r="C11" s="150">
        <f t="shared" si="1"/>
        <v>10285</v>
      </c>
      <c r="D11" s="151">
        <f>IF(($B$11*D4)&lt;16.5,16.5,($B$11*D4))</f>
        <v>24</v>
      </c>
      <c r="E11" s="150">
        <f t="shared" si="1"/>
        <v>10282</v>
      </c>
      <c r="F11" s="151">
        <f>IF(($B$11*F4)&lt;16.5,16.5,($B$11*F4))</f>
        <v>21</v>
      </c>
      <c r="G11" s="150">
        <f t="shared" si="1"/>
        <v>10279</v>
      </c>
      <c r="H11" s="151">
        <f>IF(($B$11*H4)&lt;16.5,16.5,($B$11*H4))</f>
        <v>18</v>
      </c>
      <c r="I11" s="150">
        <f t="shared" si="1"/>
        <v>10276</v>
      </c>
      <c r="J11" s="151">
        <f>IF(($B$11*J4)&lt;16.5,16.5,($B$11*J4))</f>
        <v>16.5</v>
      </c>
      <c r="K11" s="150">
        <f t="shared" si="1"/>
        <v>10273</v>
      </c>
      <c r="L11" s="151">
        <f>IF(($B$11*L4)&lt;16.5,16.5,($B$11*L4))</f>
        <v>16.5</v>
      </c>
      <c r="M11" s="150">
        <f t="shared" si="1"/>
        <v>10270</v>
      </c>
      <c r="N11" s="151">
        <f>IF(($B$11*N4)&lt;16.5,16.5,($B$11*N4))</f>
        <v>16.5</v>
      </c>
      <c r="O11" s="150">
        <f t="shared" si="1"/>
        <v>10267</v>
      </c>
      <c r="P11" s="152">
        <f>IF(($B$11*P4)&lt;16.5,16.5,($B$11*P4))</f>
        <v>16.5</v>
      </c>
      <c r="Q11" s="153">
        <f t="shared" si="1"/>
        <v>10630</v>
      </c>
      <c r="R11" s="154">
        <f>IF(($B$11*R4)&lt;16.5,16.5,($B$11*R4))</f>
        <v>16.5</v>
      </c>
      <c r="S11" s="155">
        <f t="shared" si="1"/>
        <v>10288</v>
      </c>
    </row>
    <row r="12" spans="1:19" s="108" customFormat="1" ht="27.75" customHeight="1">
      <c r="A12" s="107" t="s">
        <v>100</v>
      </c>
      <c r="B12" s="120">
        <f>B14+50</f>
        <v>95</v>
      </c>
      <c r="C12" s="122">
        <f>E14+1</f>
        <v>10307</v>
      </c>
      <c r="D12" s="121">
        <f>D14+50</f>
        <v>86</v>
      </c>
      <c r="E12" s="122">
        <f>G14+1</f>
        <v>10304</v>
      </c>
      <c r="F12" s="121">
        <f>F14+50</f>
        <v>81.5</v>
      </c>
      <c r="G12" s="122">
        <f>I14+1</f>
        <v>10301</v>
      </c>
      <c r="H12" s="121">
        <f>H14+50</f>
        <v>77</v>
      </c>
      <c r="I12" s="122">
        <f>K14+1</f>
        <v>10298</v>
      </c>
      <c r="J12" s="121">
        <f>J14+50</f>
        <v>72.5</v>
      </c>
      <c r="K12" s="122">
        <f>M14+1</f>
        <v>10295</v>
      </c>
      <c r="L12" s="121">
        <f>L14+50</f>
        <v>70</v>
      </c>
      <c r="M12" s="122">
        <f>O14+1</f>
        <v>10292</v>
      </c>
      <c r="N12" s="121">
        <f>N14+50</f>
        <v>68</v>
      </c>
      <c r="O12" s="119">
        <f>S11+1</f>
        <v>10289</v>
      </c>
      <c r="P12" s="123">
        <f>P14+50</f>
        <v>66.5</v>
      </c>
      <c r="Q12" s="156">
        <f t="shared" si="1"/>
        <v>10631</v>
      </c>
      <c r="R12" s="125">
        <f>R14+50</f>
        <v>66.5</v>
      </c>
      <c r="S12" s="126">
        <f>C14+1</f>
        <v>10310</v>
      </c>
    </row>
    <row r="13" spans="1:19" s="110" customFormat="1" ht="27.75" customHeight="1">
      <c r="A13" s="109" t="s">
        <v>99</v>
      </c>
      <c r="B13" s="127">
        <f>B14+25</f>
        <v>70</v>
      </c>
      <c r="C13" s="128">
        <f t="shared" si="1"/>
        <v>10308</v>
      </c>
      <c r="D13" s="129">
        <f>D14+25</f>
        <v>61</v>
      </c>
      <c r="E13" s="128">
        <f t="shared" si="1"/>
        <v>10305</v>
      </c>
      <c r="F13" s="129">
        <f>F14+25</f>
        <v>56.5</v>
      </c>
      <c r="G13" s="128">
        <f t="shared" si="1"/>
        <v>10302</v>
      </c>
      <c r="H13" s="129">
        <f>H14+25</f>
        <v>52</v>
      </c>
      <c r="I13" s="128">
        <f t="shared" si="1"/>
        <v>10299</v>
      </c>
      <c r="J13" s="129">
        <f>J14+25</f>
        <v>47.5</v>
      </c>
      <c r="K13" s="128">
        <f t="shared" si="1"/>
        <v>10296</v>
      </c>
      <c r="L13" s="129">
        <f>L14+25</f>
        <v>45</v>
      </c>
      <c r="M13" s="128">
        <f t="shared" si="1"/>
        <v>10293</v>
      </c>
      <c r="N13" s="129">
        <f>N14+25</f>
        <v>43</v>
      </c>
      <c r="O13" s="128">
        <f t="shared" si="1"/>
        <v>10290</v>
      </c>
      <c r="P13" s="130">
        <f>P14+25</f>
        <v>41.5</v>
      </c>
      <c r="Q13" s="147">
        <f t="shared" si="1"/>
        <v>10632</v>
      </c>
      <c r="R13" s="132">
        <f>R14+25</f>
        <v>41.5</v>
      </c>
      <c r="S13" s="148">
        <f t="shared" si="1"/>
        <v>10311</v>
      </c>
    </row>
    <row r="14" spans="1:19" s="112" customFormat="1" ht="27.75" customHeight="1" thickBot="1">
      <c r="A14" s="111" t="s">
        <v>70</v>
      </c>
      <c r="B14" s="134">
        <v>45</v>
      </c>
      <c r="C14" s="135">
        <f t="shared" si="1"/>
        <v>10309</v>
      </c>
      <c r="D14" s="136">
        <f>IF(($B$14*D4)&lt;16.5,16.5,($B$14*D4))</f>
        <v>36</v>
      </c>
      <c r="E14" s="135">
        <f t="shared" si="1"/>
        <v>10306</v>
      </c>
      <c r="F14" s="136">
        <f>IF(($B$14*F4)&lt;16.5,16.5,($B$14*F4))</f>
        <v>31.499999999999996</v>
      </c>
      <c r="G14" s="135">
        <f t="shared" si="1"/>
        <v>10303</v>
      </c>
      <c r="H14" s="136">
        <f>IF(($B$14*H4)&lt;16.5,16.5,($B$14*H4))</f>
        <v>27</v>
      </c>
      <c r="I14" s="135">
        <f t="shared" si="1"/>
        <v>10300</v>
      </c>
      <c r="J14" s="136">
        <f>IF(($B$14*J4)&lt;16.5,16.5,($B$14*J4))</f>
        <v>22.5</v>
      </c>
      <c r="K14" s="135">
        <f t="shared" si="1"/>
        <v>10297</v>
      </c>
      <c r="L14" s="136">
        <v>20</v>
      </c>
      <c r="M14" s="135">
        <f t="shared" si="1"/>
        <v>10294</v>
      </c>
      <c r="N14" s="136">
        <f>IF(($B$14*N4)&lt;16.5,16.5,($B$14*N4))</f>
        <v>18</v>
      </c>
      <c r="O14" s="135">
        <f t="shared" si="1"/>
        <v>10291</v>
      </c>
      <c r="P14" s="137">
        <f>IF(($B$14*P4)&lt;16.5,16.5,($B$14*P4))</f>
        <v>16.5</v>
      </c>
      <c r="Q14" s="157">
        <f t="shared" si="1"/>
        <v>10633</v>
      </c>
      <c r="R14" s="139">
        <f>IF(($B$14*R4)&lt;16.5,16.5,($B$14*R4))</f>
        <v>16.5</v>
      </c>
      <c r="S14" s="158">
        <f t="shared" si="1"/>
        <v>10312</v>
      </c>
    </row>
    <row r="15" spans="1:19" s="108" customFormat="1" ht="27.75" customHeight="1">
      <c r="A15" s="113" t="s">
        <v>85</v>
      </c>
      <c r="B15" s="141">
        <f>B17+50</f>
        <v>110</v>
      </c>
      <c r="C15" s="142">
        <f>E17+1</f>
        <v>10331</v>
      </c>
      <c r="D15" s="143">
        <f>D17+50</f>
        <v>98</v>
      </c>
      <c r="E15" s="142">
        <f>G17+1</f>
        <v>10328</v>
      </c>
      <c r="F15" s="143">
        <f>F17+50</f>
        <v>92</v>
      </c>
      <c r="G15" s="142">
        <f>I17+1</f>
        <v>10325</v>
      </c>
      <c r="H15" s="143">
        <f>H17+50</f>
        <v>86</v>
      </c>
      <c r="I15" s="142">
        <f>K17+1</f>
        <v>10322</v>
      </c>
      <c r="J15" s="143">
        <f>J17+50</f>
        <v>80</v>
      </c>
      <c r="K15" s="142">
        <f>M17+1</f>
        <v>10319</v>
      </c>
      <c r="L15" s="143">
        <f>L17+50</f>
        <v>77</v>
      </c>
      <c r="M15" s="142">
        <f>O17+1</f>
        <v>10316</v>
      </c>
      <c r="N15" s="143">
        <f>N17+50</f>
        <v>74</v>
      </c>
      <c r="O15" s="142">
        <f>S14+1</f>
        <v>10313</v>
      </c>
      <c r="P15" s="123">
        <f>P17+50</f>
        <v>66.5</v>
      </c>
      <c r="Q15" s="156">
        <f t="shared" si="1"/>
        <v>10634</v>
      </c>
      <c r="R15" s="125">
        <f>R17+50</f>
        <v>66.5</v>
      </c>
      <c r="S15" s="126">
        <f>C17+1</f>
        <v>10334</v>
      </c>
    </row>
    <row r="16" spans="1:19" s="110" customFormat="1" ht="27.75" customHeight="1">
      <c r="A16" s="114" t="s">
        <v>86</v>
      </c>
      <c r="B16" s="144">
        <f>B17+25</f>
        <v>85</v>
      </c>
      <c r="C16" s="145">
        <f t="shared" si="1"/>
        <v>10332</v>
      </c>
      <c r="D16" s="146">
        <f>D17+25</f>
        <v>73</v>
      </c>
      <c r="E16" s="145">
        <f t="shared" si="1"/>
        <v>10329</v>
      </c>
      <c r="F16" s="146">
        <f>F17+25</f>
        <v>67</v>
      </c>
      <c r="G16" s="145">
        <f t="shared" si="1"/>
        <v>10326</v>
      </c>
      <c r="H16" s="146">
        <f>H17+25</f>
        <v>61</v>
      </c>
      <c r="I16" s="145">
        <f t="shared" si="1"/>
        <v>10323</v>
      </c>
      <c r="J16" s="146">
        <f>J17+25</f>
        <v>55</v>
      </c>
      <c r="K16" s="145">
        <f t="shared" si="1"/>
        <v>10320</v>
      </c>
      <c r="L16" s="146">
        <f>L17+25</f>
        <v>52</v>
      </c>
      <c r="M16" s="145">
        <f t="shared" si="1"/>
        <v>10317</v>
      </c>
      <c r="N16" s="146">
        <f>N17+25</f>
        <v>49</v>
      </c>
      <c r="O16" s="145">
        <f t="shared" si="1"/>
        <v>10314</v>
      </c>
      <c r="P16" s="130">
        <f>P17+25</f>
        <v>41.5</v>
      </c>
      <c r="Q16" s="147">
        <f t="shared" si="1"/>
        <v>10635</v>
      </c>
      <c r="R16" s="132">
        <f>R17+25</f>
        <v>41.5</v>
      </c>
      <c r="S16" s="148">
        <f t="shared" si="1"/>
        <v>10335</v>
      </c>
    </row>
    <row r="17" spans="1:19" s="112" customFormat="1" ht="27.75" customHeight="1" thickBot="1">
      <c r="A17" s="115" t="s">
        <v>71</v>
      </c>
      <c r="B17" s="149">
        <v>60</v>
      </c>
      <c r="C17" s="150">
        <f t="shared" si="1"/>
        <v>10333</v>
      </c>
      <c r="D17" s="151">
        <f>IF(($B$17*D4)&lt;16.5,16.5,($B$17*D4))</f>
        <v>48</v>
      </c>
      <c r="E17" s="150">
        <f t="shared" si="1"/>
        <v>10330</v>
      </c>
      <c r="F17" s="151">
        <f>IF(($B$17*F4)&lt;16.5,16.5,($B$17*F4))</f>
        <v>42</v>
      </c>
      <c r="G17" s="150">
        <f t="shared" si="1"/>
        <v>10327</v>
      </c>
      <c r="H17" s="151">
        <f>IF(($B$17*H4)&lt;16.5,16.5,($B$17*H4))</f>
        <v>36</v>
      </c>
      <c r="I17" s="150">
        <f t="shared" si="1"/>
        <v>10324</v>
      </c>
      <c r="J17" s="151">
        <f>IF(($B$17*J4)&lt;16.5,16.5,($B$17*J4))</f>
        <v>30</v>
      </c>
      <c r="K17" s="150">
        <f t="shared" si="1"/>
        <v>10321</v>
      </c>
      <c r="L17" s="151">
        <f>IF(($B$17*L4)&lt;16.5,16.5,($B$17*L4))</f>
        <v>27</v>
      </c>
      <c r="M17" s="150">
        <f t="shared" si="1"/>
        <v>10318</v>
      </c>
      <c r="N17" s="151">
        <f>IF(($B$17*N4)&lt;16.5,16.5,($B$17*N4))</f>
        <v>24</v>
      </c>
      <c r="O17" s="150">
        <f t="shared" si="1"/>
        <v>10315</v>
      </c>
      <c r="P17" s="152">
        <f>IF(($B$17*P4)&lt;16.5,16.5,($B$17*P4))</f>
        <v>16.5</v>
      </c>
      <c r="Q17" s="153">
        <f t="shared" si="1"/>
        <v>10636</v>
      </c>
      <c r="R17" s="154">
        <f>IF(($B$17*R4)&lt;16.5,16.5,($B$17*R4))</f>
        <v>16.5</v>
      </c>
      <c r="S17" s="155">
        <f t="shared" si="1"/>
        <v>10336</v>
      </c>
    </row>
    <row r="18" spans="1:19" s="108" customFormat="1" ht="27.75" customHeight="1">
      <c r="A18" s="107" t="s">
        <v>82</v>
      </c>
      <c r="B18" s="120">
        <f>B20+50</f>
        <v>150</v>
      </c>
      <c r="C18" s="122">
        <f>E20+1</f>
        <v>10355</v>
      </c>
      <c r="D18" s="121">
        <f>D20+50</f>
        <v>130</v>
      </c>
      <c r="E18" s="122">
        <f>G20+1</f>
        <v>10352</v>
      </c>
      <c r="F18" s="121">
        <f>F20+50</f>
        <v>120</v>
      </c>
      <c r="G18" s="122">
        <f>I20+1</f>
        <v>10349</v>
      </c>
      <c r="H18" s="121">
        <f>H20+50</f>
        <v>110</v>
      </c>
      <c r="I18" s="122">
        <f>K20+1</f>
        <v>10346</v>
      </c>
      <c r="J18" s="121">
        <f>J20+50</f>
        <v>100</v>
      </c>
      <c r="K18" s="122">
        <f>M20+1</f>
        <v>10343</v>
      </c>
      <c r="L18" s="121">
        <f>L20+50</f>
        <v>95</v>
      </c>
      <c r="M18" s="122">
        <f>O20+1</f>
        <v>10340</v>
      </c>
      <c r="N18" s="121">
        <f>N20+50</f>
        <v>90</v>
      </c>
      <c r="O18" s="119">
        <f>S17+1</f>
        <v>10337</v>
      </c>
      <c r="P18" s="123">
        <f>P20+50</f>
        <v>70</v>
      </c>
      <c r="Q18" s="156">
        <f t="shared" si="1"/>
        <v>10637</v>
      </c>
      <c r="R18" s="125">
        <f>R20+50</f>
        <v>66.5</v>
      </c>
      <c r="S18" s="126">
        <f>C20+1</f>
        <v>10358</v>
      </c>
    </row>
    <row r="19" spans="1:19" s="110" customFormat="1" ht="27.75" customHeight="1">
      <c r="A19" s="109" t="s">
        <v>81</v>
      </c>
      <c r="B19" s="127">
        <f>B20+25</f>
        <v>125</v>
      </c>
      <c r="C19" s="128">
        <f t="shared" si="1"/>
        <v>10356</v>
      </c>
      <c r="D19" s="129">
        <f>D20+25</f>
        <v>105</v>
      </c>
      <c r="E19" s="128">
        <f t="shared" si="1"/>
        <v>10353</v>
      </c>
      <c r="F19" s="129">
        <f>F20+25</f>
        <v>95</v>
      </c>
      <c r="G19" s="128">
        <f t="shared" si="1"/>
        <v>10350</v>
      </c>
      <c r="H19" s="129">
        <f>H20+25</f>
        <v>85</v>
      </c>
      <c r="I19" s="128">
        <f t="shared" si="1"/>
        <v>10347</v>
      </c>
      <c r="J19" s="129">
        <f>J20+25</f>
        <v>75</v>
      </c>
      <c r="K19" s="128">
        <f t="shared" si="1"/>
        <v>10344</v>
      </c>
      <c r="L19" s="129">
        <f>L20+25</f>
        <v>70</v>
      </c>
      <c r="M19" s="128">
        <f t="shared" si="1"/>
        <v>10341</v>
      </c>
      <c r="N19" s="129">
        <f>N20+25</f>
        <v>65</v>
      </c>
      <c r="O19" s="128">
        <f t="shared" si="1"/>
        <v>10338</v>
      </c>
      <c r="P19" s="130">
        <f>P20+25</f>
        <v>45</v>
      </c>
      <c r="Q19" s="147">
        <f t="shared" si="1"/>
        <v>10638</v>
      </c>
      <c r="R19" s="132">
        <f>R20+25</f>
        <v>41.5</v>
      </c>
      <c r="S19" s="148">
        <f t="shared" si="1"/>
        <v>10359</v>
      </c>
    </row>
    <row r="20" spans="1:19" s="112" customFormat="1" ht="27.75" customHeight="1" thickBot="1">
      <c r="A20" s="111" t="s">
        <v>72</v>
      </c>
      <c r="B20" s="134">
        <v>100</v>
      </c>
      <c r="C20" s="135">
        <f t="shared" si="1"/>
        <v>10357</v>
      </c>
      <c r="D20" s="136">
        <f>IF(($B$20*D4)&lt;16.5,16.5,($B$20*D4))</f>
        <v>80</v>
      </c>
      <c r="E20" s="135">
        <f t="shared" si="1"/>
        <v>10354</v>
      </c>
      <c r="F20" s="136">
        <f>IF(($B$20*F4)&lt;16.5,16.5,($B$20*F4))</f>
        <v>70</v>
      </c>
      <c r="G20" s="135">
        <f t="shared" si="1"/>
        <v>10351</v>
      </c>
      <c r="H20" s="136">
        <f>IF(($B$20*H4)&lt;16.5,16.5,($B$20*H4))</f>
        <v>60</v>
      </c>
      <c r="I20" s="135">
        <f t="shared" si="1"/>
        <v>10348</v>
      </c>
      <c r="J20" s="136">
        <f>IF(($B$20*J4)&lt;16.5,16.5,($B$20*J4))</f>
        <v>50</v>
      </c>
      <c r="K20" s="135">
        <f t="shared" si="1"/>
        <v>10345</v>
      </c>
      <c r="L20" s="136">
        <f>IF(($B$20*L4)&lt;16.5,16.5,($B$20*L4))</f>
        <v>45</v>
      </c>
      <c r="M20" s="135">
        <f t="shared" si="1"/>
        <v>10342</v>
      </c>
      <c r="N20" s="136">
        <f>IF(($B$20*N4)&lt;16.5,16.5,($B$20*N4))</f>
        <v>40</v>
      </c>
      <c r="O20" s="135">
        <f t="shared" si="1"/>
        <v>10339</v>
      </c>
      <c r="P20" s="137">
        <f>IF(($B$20*P4)&lt;16.5,16.5,($B$20*P4))</f>
        <v>20</v>
      </c>
      <c r="Q20" s="157">
        <f t="shared" si="1"/>
        <v>10639</v>
      </c>
      <c r="R20" s="139">
        <f>IF(($B$20*R4)&lt;16.5,16.5,($B$20*R4))</f>
        <v>16.5</v>
      </c>
      <c r="S20" s="158">
        <f t="shared" si="1"/>
        <v>10360</v>
      </c>
    </row>
    <row r="21" spans="1:19" s="108" customFormat="1" ht="27.75" customHeight="1">
      <c r="A21" s="113" t="s">
        <v>83</v>
      </c>
      <c r="B21" s="141">
        <f>B23+50</f>
        <v>200</v>
      </c>
      <c r="C21" s="142">
        <f>E23+1</f>
        <v>10379</v>
      </c>
      <c r="D21" s="143">
        <f>D23+50</f>
        <v>170</v>
      </c>
      <c r="E21" s="142">
        <f>G23+1</f>
        <v>10376</v>
      </c>
      <c r="F21" s="143">
        <f>F23+50</f>
        <v>155</v>
      </c>
      <c r="G21" s="142">
        <f>I23+1</f>
        <v>10373</v>
      </c>
      <c r="H21" s="143">
        <f>H23+50</f>
        <v>140</v>
      </c>
      <c r="I21" s="142">
        <f>K23+1</f>
        <v>10370</v>
      </c>
      <c r="J21" s="143">
        <f>J23+50</f>
        <v>125</v>
      </c>
      <c r="K21" s="142">
        <f>M23+1</f>
        <v>10367</v>
      </c>
      <c r="L21" s="143">
        <f>L23+50</f>
        <v>117.5</v>
      </c>
      <c r="M21" s="142">
        <f>O23+1</f>
        <v>10364</v>
      </c>
      <c r="N21" s="143">
        <f>N23+50</f>
        <v>110</v>
      </c>
      <c r="O21" s="142">
        <f>S20+1</f>
        <v>10361</v>
      </c>
      <c r="P21" s="123">
        <f>P23+50</f>
        <v>80</v>
      </c>
      <c r="Q21" s="156">
        <f t="shared" si="1"/>
        <v>10640</v>
      </c>
      <c r="R21" s="125">
        <f>R23+50</f>
        <v>66.5</v>
      </c>
      <c r="S21" s="126">
        <f>C23+1</f>
        <v>10382</v>
      </c>
    </row>
    <row r="22" spans="1:19" s="110" customFormat="1" ht="27.75" customHeight="1">
      <c r="A22" s="114" t="s">
        <v>84</v>
      </c>
      <c r="B22" s="144">
        <f>B23+25</f>
        <v>175</v>
      </c>
      <c r="C22" s="145">
        <f t="shared" si="1"/>
        <v>10380</v>
      </c>
      <c r="D22" s="146">
        <f>D23+25</f>
        <v>145</v>
      </c>
      <c r="E22" s="145">
        <f t="shared" si="1"/>
        <v>10377</v>
      </c>
      <c r="F22" s="146">
        <f>F23+25</f>
        <v>130</v>
      </c>
      <c r="G22" s="145">
        <f t="shared" si="1"/>
        <v>10374</v>
      </c>
      <c r="H22" s="146">
        <f>H23+25</f>
        <v>115</v>
      </c>
      <c r="I22" s="145">
        <f t="shared" si="1"/>
        <v>10371</v>
      </c>
      <c r="J22" s="146">
        <f>J23+25</f>
        <v>100</v>
      </c>
      <c r="K22" s="145">
        <f t="shared" si="1"/>
        <v>10368</v>
      </c>
      <c r="L22" s="146">
        <f>L23+25</f>
        <v>92.5</v>
      </c>
      <c r="M22" s="145">
        <f t="shared" si="1"/>
        <v>10365</v>
      </c>
      <c r="N22" s="146">
        <f>N23+25</f>
        <v>85</v>
      </c>
      <c r="O22" s="145">
        <f t="shared" si="1"/>
        <v>10362</v>
      </c>
      <c r="P22" s="130">
        <f>P23+25</f>
        <v>55</v>
      </c>
      <c r="Q22" s="147">
        <f t="shared" si="1"/>
        <v>10641</v>
      </c>
      <c r="R22" s="132">
        <f>R23+25</f>
        <v>41.5</v>
      </c>
      <c r="S22" s="148">
        <f t="shared" si="1"/>
        <v>10383</v>
      </c>
    </row>
    <row r="23" spans="1:19" s="112" customFormat="1" ht="27.75" customHeight="1" thickBot="1">
      <c r="A23" s="115" t="s">
        <v>73</v>
      </c>
      <c r="B23" s="149">
        <v>150</v>
      </c>
      <c r="C23" s="150">
        <f t="shared" si="1"/>
        <v>10381</v>
      </c>
      <c r="D23" s="151">
        <f>IF(($B$23*D4)&lt;16.5,16.5,($B$23*D4))</f>
        <v>120</v>
      </c>
      <c r="E23" s="150">
        <f t="shared" si="1"/>
        <v>10378</v>
      </c>
      <c r="F23" s="151">
        <f>IF(($B$23*F4)&lt;16.5,16.5,($B$23*F4))</f>
        <v>105</v>
      </c>
      <c r="G23" s="150">
        <f t="shared" si="1"/>
        <v>10375</v>
      </c>
      <c r="H23" s="151">
        <f>IF(($B$23*H4)&lt;16.5,16.5,($B$23*H4))</f>
        <v>90</v>
      </c>
      <c r="I23" s="150">
        <f t="shared" si="1"/>
        <v>10372</v>
      </c>
      <c r="J23" s="151">
        <f>IF(($B$23*J4)&lt;16.5,16.5,($B$23*J4))</f>
        <v>75</v>
      </c>
      <c r="K23" s="150">
        <f t="shared" si="1"/>
        <v>10369</v>
      </c>
      <c r="L23" s="151">
        <f>IF(($B$23*L4)&lt;16.5,16.5,($B$23*L4))</f>
        <v>67.5</v>
      </c>
      <c r="M23" s="150">
        <f t="shared" si="1"/>
        <v>10366</v>
      </c>
      <c r="N23" s="151">
        <f>IF(($B$23*N4)&lt;16.5,16.5,($B$23*N4))</f>
        <v>60</v>
      </c>
      <c r="O23" s="150">
        <f t="shared" si="1"/>
        <v>10363</v>
      </c>
      <c r="P23" s="152">
        <f>IF(($B$23*P4)&lt;16.5,16.5,($B$23*P4))</f>
        <v>30</v>
      </c>
      <c r="Q23" s="153">
        <f t="shared" si="1"/>
        <v>10642</v>
      </c>
      <c r="R23" s="154">
        <f>IF(($B$23*R4)&lt;16.5,16.5,($B$23*R4))</f>
        <v>16.5</v>
      </c>
      <c r="S23" s="155">
        <f t="shared" si="1"/>
        <v>10384</v>
      </c>
    </row>
    <row r="24" spans="1:19" s="108" customFormat="1" ht="27.75" customHeight="1">
      <c r="A24" s="107" t="s">
        <v>87</v>
      </c>
      <c r="B24" s="120">
        <f>B26+50</f>
        <v>300</v>
      </c>
      <c r="C24" s="122">
        <f>E26+1</f>
        <v>10403</v>
      </c>
      <c r="D24" s="121">
        <f>D26+50</f>
        <v>250</v>
      </c>
      <c r="E24" s="122">
        <f>G26+1</f>
        <v>10400</v>
      </c>
      <c r="F24" s="121">
        <f>F26+50</f>
        <v>225</v>
      </c>
      <c r="G24" s="122">
        <f>I26+1</f>
        <v>10397</v>
      </c>
      <c r="H24" s="121">
        <f>H26+50</f>
        <v>200</v>
      </c>
      <c r="I24" s="122">
        <f>K26+1</f>
        <v>10394</v>
      </c>
      <c r="J24" s="121">
        <f>J26+50</f>
        <v>175</v>
      </c>
      <c r="K24" s="122">
        <f>M26+1</f>
        <v>10391</v>
      </c>
      <c r="L24" s="121">
        <f>L26+50</f>
        <v>162.5</v>
      </c>
      <c r="M24" s="122">
        <f>O26+1</f>
        <v>10388</v>
      </c>
      <c r="N24" s="121">
        <f>N26+50</f>
        <v>150</v>
      </c>
      <c r="O24" s="119">
        <f>S23+1</f>
        <v>10385</v>
      </c>
      <c r="P24" s="123">
        <f>P26+50</f>
        <v>100</v>
      </c>
      <c r="Q24" s="156">
        <f t="shared" si="1"/>
        <v>10643</v>
      </c>
      <c r="R24" s="125">
        <f>R26+50</f>
        <v>75</v>
      </c>
      <c r="S24" s="126">
        <f>C26+1</f>
        <v>10406</v>
      </c>
    </row>
    <row r="25" spans="1:19" s="110" customFormat="1" ht="27.75" customHeight="1">
      <c r="A25" s="109" t="s">
        <v>88</v>
      </c>
      <c r="B25" s="127">
        <f>B26+25</f>
        <v>275</v>
      </c>
      <c r="C25" s="128">
        <f t="shared" si="1"/>
        <v>10404</v>
      </c>
      <c r="D25" s="129">
        <f>D26+25</f>
        <v>225</v>
      </c>
      <c r="E25" s="128">
        <f t="shared" si="1"/>
        <v>10401</v>
      </c>
      <c r="F25" s="129">
        <f>F26+25</f>
        <v>200</v>
      </c>
      <c r="G25" s="128">
        <f t="shared" si="1"/>
        <v>10398</v>
      </c>
      <c r="H25" s="129">
        <f>H26+25</f>
        <v>175</v>
      </c>
      <c r="I25" s="128">
        <f t="shared" si="1"/>
        <v>10395</v>
      </c>
      <c r="J25" s="129">
        <f>J26+25</f>
        <v>150</v>
      </c>
      <c r="K25" s="128">
        <f t="shared" si="1"/>
        <v>10392</v>
      </c>
      <c r="L25" s="129">
        <f>L26+25</f>
        <v>137.5</v>
      </c>
      <c r="M25" s="128">
        <f t="shared" si="1"/>
        <v>10389</v>
      </c>
      <c r="N25" s="129">
        <f>N26+25</f>
        <v>125</v>
      </c>
      <c r="O25" s="128">
        <f t="shared" si="1"/>
        <v>10386</v>
      </c>
      <c r="P25" s="130">
        <f>P26+25</f>
        <v>75</v>
      </c>
      <c r="Q25" s="147">
        <f t="shared" si="1"/>
        <v>10644</v>
      </c>
      <c r="R25" s="132">
        <f>R26+25</f>
        <v>50</v>
      </c>
      <c r="S25" s="148">
        <f t="shared" si="1"/>
        <v>10407</v>
      </c>
    </row>
    <row r="26" spans="1:19" s="108" customFormat="1" ht="27.75" customHeight="1" thickBot="1">
      <c r="A26" s="111" t="s">
        <v>74</v>
      </c>
      <c r="B26" s="134">
        <v>250</v>
      </c>
      <c r="C26" s="159">
        <f t="shared" si="1"/>
        <v>10405</v>
      </c>
      <c r="D26" s="136">
        <f>IF(($B$26*D4)&lt;16.5,16.5,($B$26*D4))</f>
        <v>200</v>
      </c>
      <c r="E26" s="159">
        <f t="shared" si="1"/>
        <v>10402</v>
      </c>
      <c r="F26" s="136">
        <f>IF(($B$26*F4)&lt;16.5,16.5,($B$26*F4))</f>
        <v>175</v>
      </c>
      <c r="G26" s="159">
        <f t="shared" si="1"/>
        <v>10399</v>
      </c>
      <c r="H26" s="136">
        <f>IF(($B$26*H4)&lt;16.5,16.5,($B$26*H4))</f>
        <v>150</v>
      </c>
      <c r="I26" s="159">
        <f t="shared" si="1"/>
        <v>10396</v>
      </c>
      <c r="J26" s="136">
        <f>IF(($B$26*J4)&lt;16.5,16.5,($B$26*J4))</f>
        <v>125</v>
      </c>
      <c r="K26" s="159">
        <f t="shared" si="1"/>
        <v>10393</v>
      </c>
      <c r="L26" s="136">
        <f>IF(($B$26*L4)&lt;16.5,16.5,($B$26*L4))</f>
        <v>112.5</v>
      </c>
      <c r="M26" s="159">
        <f t="shared" si="1"/>
        <v>10390</v>
      </c>
      <c r="N26" s="136">
        <f>IF(($B$26*N4)&lt;16.5,16.5,($B$26*N4))</f>
        <v>100</v>
      </c>
      <c r="O26" s="159">
        <f t="shared" si="1"/>
        <v>10387</v>
      </c>
      <c r="P26" s="137">
        <f>IF(($B$26*P4)&lt;16.5,16.5,($B$26*P4))</f>
        <v>50</v>
      </c>
      <c r="Q26" s="160">
        <f t="shared" si="1"/>
        <v>10645</v>
      </c>
      <c r="R26" s="139">
        <f>IF(($B$26*R4)&lt;16.5,16.5,($B$26*R4))</f>
        <v>25</v>
      </c>
      <c r="S26" s="161">
        <f t="shared" si="1"/>
        <v>10408</v>
      </c>
    </row>
    <row r="27" spans="1:19" s="108" customFormat="1" ht="27.75" customHeight="1">
      <c r="A27" s="113" t="s">
        <v>89</v>
      </c>
      <c r="B27" s="141">
        <f>B29+50</f>
        <v>400</v>
      </c>
      <c r="C27" s="142">
        <f>E29+1</f>
        <v>10427</v>
      </c>
      <c r="D27" s="143">
        <f>D29+50</f>
        <v>330</v>
      </c>
      <c r="E27" s="142">
        <f>G29+1</f>
        <v>10424</v>
      </c>
      <c r="F27" s="143">
        <f>F29+50</f>
        <v>295</v>
      </c>
      <c r="G27" s="142">
        <f>I29+1</f>
        <v>10421</v>
      </c>
      <c r="H27" s="143">
        <f>H29+50</f>
        <v>260</v>
      </c>
      <c r="I27" s="142">
        <f>K29+1</f>
        <v>10418</v>
      </c>
      <c r="J27" s="143">
        <f>J29+50</f>
        <v>225</v>
      </c>
      <c r="K27" s="142">
        <f>M29+1</f>
        <v>10415</v>
      </c>
      <c r="L27" s="143">
        <f>L29+50</f>
        <v>207.5</v>
      </c>
      <c r="M27" s="142">
        <f>O29+1</f>
        <v>10412</v>
      </c>
      <c r="N27" s="143">
        <f>N29+50</f>
        <v>190</v>
      </c>
      <c r="O27" s="142">
        <f>S26+1</f>
        <v>10409</v>
      </c>
      <c r="P27" s="123">
        <f>P29+50</f>
        <v>120</v>
      </c>
      <c r="Q27" s="156">
        <f t="shared" si="1"/>
        <v>10646</v>
      </c>
      <c r="R27" s="125">
        <f>R29+50</f>
        <v>85</v>
      </c>
      <c r="S27" s="126">
        <f>C29+1</f>
        <v>10430</v>
      </c>
    </row>
    <row r="28" spans="1:19" s="108" customFormat="1" ht="27.75" customHeight="1">
      <c r="A28" s="114" t="s">
        <v>90</v>
      </c>
      <c r="B28" s="144">
        <f>B29+25</f>
        <v>375</v>
      </c>
      <c r="C28" s="145">
        <f t="shared" si="1"/>
        <v>10428</v>
      </c>
      <c r="D28" s="146">
        <f>D29+25</f>
        <v>305</v>
      </c>
      <c r="E28" s="145">
        <f t="shared" si="1"/>
        <v>10425</v>
      </c>
      <c r="F28" s="146">
        <f>F29+25</f>
        <v>270</v>
      </c>
      <c r="G28" s="145">
        <f t="shared" si="1"/>
        <v>10422</v>
      </c>
      <c r="H28" s="146">
        <f>H29+25</f>
        <v>235</v>
      </c>
      <c r="I28" s="145">
        <f t="shared" si="1"/>
        <v>10419</v>
      </c>
      <c r="J28" s="146">
        <f>J29+25</f>
        <v>200</v>
      </c>
      <c r="K28" s="145">
        <f t="shared" si="1"/>
        <v>10416</v>
      </c>
      <c r="L28" s="146">
        <f>L29+25</f>
        <v>182.5</v>
      </c>
      <c r="M28" s="145">
        <f t="shared" si="1"/>
        <v>10413</v>
      </c>
      <c r="N28" s="146">
        <f>N29+25</f>
        <v>165</v>
      </c>
      <c r="O28" s="145">
        <f t="shared" si="1"/>
        <v>10410</v>
      </c>
      <c r="P28" s="130">
        <f>P29+25</f>
        <v>95</v>
      </c>
      <c r="Q28" s="147">
        <f t="shared" si="1"/>
        <v>10647</v>
      </c>
      <c r="R28" s="132">
        <f>R29+25</f>
        <v>60</v>
      </c>
      <c r="S28" s="148">
        <f t="shared" si="1"/>
        <v>10431</v>
      </c>
    </row>
    <row r="29" spans="1:19" s="112" customFormat="1" ht="27.75" customHeight="1" thickBot="1">
      <c r="A29" s="115" t="s">
        <v>75</v>
      </c>
      <c r="B29" s="149">
        <v>350</v>
      </c>
      <c r="C29" s="150">
        <f t="shared" si="1"/>
        <v>10429</v>
      </c>
      <c r="D29" s="151">
        <f>IF(($B$29*D4)&lt;16.5,16.5,($B$29*D4))</f>
        <v>280</v>
      </c>
      <c r="E29" s="150">
        <f t="shared" si="1"/>
        <v>10426</v>
      </c>
      <c r="F29" s="151">
        <f>IF(($B$29*F4)&lt;16.5,16.5,($B$29*F4))</f>
        <v>244.99999999999997</v>
      </c>
      <c r="G29" s="150">
        <f t="shared" si="1"/>
        <v>10423</v>
      </c>
      <c r="H29" s="151">
        <f>IF(($B$29*H4)&lt;16.5,16.5,($B$29*H4))</f>
        <v>210</v>
      </c>
      <c r="I29" s="150">
        <f t="shared" si="1"/>
        <v>10420</v>
      </c>
      <c r="J29" s="151">
        <f>IF(($B$29*J4)&lt;16.5,16.5,($B$29*J4))</f>
        <v>175</v>
      </c>
      <c r="K29" s="150">
        <f t="shared" si="1"/>
        <v>10417</v>
      </c>
      <c r="L29" s="151">
        <f>IF(($B$29*L4)&lt;16.5,16.5,($B$29*L4))</f>
        <v>157.5</v>
      </c>
      <c r="M29" s="150">
        <f t="shared" si="1"/>
        <v>10414</v>
      </c>
      <c r="N29" s="151">
        <f>IF(($B$29*N4)&lt;16.5,16.5,($B$29*N4))</f>
        <v>140</v>
      </c>
      <c r="O29" s="150">
        <f t="shared" si="1"/>
        <v>10411</v>
      </c>
      <c r="P29" s="152">
        <f>IF(($B$29*P4)&lt;16.5,16.5,($B$29*P4))</f>
        <v>70</v>
      </c>
      <c r="Q29" s="153">
        <f t="shared" si="1"/>
        <v>10648</v>
      </c>
      <c r="R29" s="154">
        <f>IF(($B$29*R4)&lt;16.5,16.5,($B$29*R4))</f>
        <v>35</v>
      </c>
      <c r="S29" s="155">
        <f t="shared" si="1"/>
        <v>10432</v>
      </c>
    </row>
    <row r="30" spans="1:19" s="108" customFormat="1" ht="27.75" customHeight="1">
      <c r="A30" s="107" t="s">
        <v>91</v>
      </c>
      <c r="B30" s="120">
        <f>B32+50</f>
        <v>500</v>
      </c>
      <c r="C30" s="122">
        <f>E32+1</f>
        <v>10451</v>
      </c>
      <c r="D30" s="121">
        <f>D32+50</f>
        <v>410</v>
      </c>
      <c r="E30" s="122">
        <f>G32+1</f>
        <v>10448</v>
      </c>
      <c r="F30" s="121">
        <f>F32+50</f>
        <v>365</v>
      </c>
      <c r="G30" s="122">
        <f>I32+1</f>
        <v>10445</v>
      </c>
      <c r="H30" s="121">
        <f>H32+50</f>
        <v>320</v>
      </c>
      <c r="I30" s="122">
        <f>K32+1</f>
        <v>10442</v>
      </c>
      <c r="J30" s="121">
        <f>J32+50</f>
        <v>275</v>
      </c>
      <c r="K30" s="122">
        <f>M32+1</f>
        <v>10439</v>
      </c>
      <c r="L30" s="121">
        <f>L32+50</f>
        <v>252.5</v>
      </c>
      <c r="M30" s="122">
        <f>O32+1</f>
        <v>10436</v>
      </c>
      <c r="N30" s="121">
        <f>N32+50</f>
        <v>230</v>
      </c>
      <c r="O30" s="119">
        <f>S29+1</f>
        <v>10433</v>
      </c>
      <c r="P30" s="123">
        <f>P32+50</f>
        <v>140</v>
      </c>
      <c r="Q30" s="156">
        <f t="shared" si="1"/>
        <v>10649</v>
      </c>
      <c r="R30" s="125">
        <f>R32+50</f>
        <v>95</v>
      </c>
      <c r="S30" s="126">
        <f>C32+1</f>
        <v>10454</v>
      </c>
    </row>
    <row r="31" spans="1:19" s="110" customFormat="1" ht="27.75" customHeight="1">
      <c r="A31" s="109" t="s">
        <v>92</v>
      </c>
      <c r="B31" s="127">
        <f>B32+25</f>
        <v>475</v>
      </c>
      <c r="C31" s="128">
        <f t="shared" si="1"/>
        <v>10452</v>
      </c>
      <c r="D31" s="129">
        <f>D32+25</f>
        <v>385</v>
      </c>
      <c r="E31" s="128">
        <f t="shared" si="1"/>
        <v>10449</v>
      </c>
      <c r="F31" s="129">
        <f>F32+25</f>
        <v>340</v>
      </c>
      <c r="G31" s="128">
        <f t="shared" si="1"/>
        <v>10446</v>
      </c>
      <c r="H31" s="129">
        <f>H32+25</f>
        <v>295</v>
      </c>
      <c r="I31" s="128">
        <f t="shared" si="1"/>
        <v>10443</v>
      </c>
      <c r="J31" s="129">
        <f>J32+25</f>
        <v>250</v>
      </c>
      <c r="K31" s="128">
        <f t="shared" si="1"/>
        <v>10440</v>
      </c>
      <c r="L31" s="129">
        <f>L32+25</f>
        <v>227.5</v>
      </c>
      <c r="M31" s="128">
        <f t="shared" si="1"/>
        <v>10437</v>
      </c>
      <c r="N31" s="129">
        <f>N32+25</f>
        <v>205</v>
      </c>
      <c r="O31" s="128">
        <f t="shared" si="1"/>
        <v>10434</v>
      </c>
      <c r="P31" s="130">
        <f>P32+25</f>
        <v>115</v>
      </c>
      <c r="Q31" s="147">
        <f t="shared" si="1"/>
        <v>10650</v>
      </c>
      <c r="R31" s="132">
        <f>R32+25</f>
        <v>70</v>
      </c>
      <c r="S31" s="148">
        <f t="shared" si="1"/>
        <v>10455</v>
      </c>
    </row>
    <row r="32" spans="1:19" s="112" customFormat="1" ht="27.75" customHeight="1" thickBot="1">
      <c r="A32" s="111" t="s">
        <v>76</v>
      </c>
      <c r="B32" s="134">
        <v>450</v>
      </c>
      <c r="C32" s="135">
        <f t="shared" si="1"/>
        <v>10453</v>
      </c>
      <c r="D32" s="136">
        <f>IF(($B$32*D4)&lt;16.5,16.5,($B$32*D4))</f>
        <v>360</v>
      </c>
      <c r="E32" s="135">
        <f t="shared" si="1"/>
        <v>10450</v>
      </c>
      <c r="F32" s="136">
        <f>IF(($B$32*F4)&lt;16.5,16.5,($B$32*F4))</f>
        <v>315</v>
      </c>
      <c r="G32" s="135">
        <f t="shared" si="1"/>
        <v>10447</v>
      </c>
      <c r="H32" s="136">
        <f>IF(($B$32*H4)&lt;16.5,16.5,($B$32*H4))</f>
        <v>270</v>
      </c>
      <c r="I32" s="135">
        <f t="shared" si="1"/>
        <v>10444</v>
      </c>
      <c r="J32" s="136">
        <f>IF(($B$32*J4)&lt;16.5,16.5,($B$32*J4))</f>
        <v>225</v>
      </c>
      <c r="K32" s="135">
        <f t="shared" si="1"/>
        <v>10441</v>
      </c>
      <c r="L32" s="136">
        <f>IF(($B$32*L4)&lt;16.5,16.5,($B$32*L4))</f>
        <v>202.5</v>
      </c>
      <c r="M32" s="135">
        <f t="shared" si="1"/>
        <v>10438</v>
      </c>
      <c r="N32" s="136">
        <f>IF(($B$32*N4)&lt;16.5,16.5,($B$32*N4))</f>
        <v>180</v>
      </c>
      <c r="O32" s="135">
        <f t="shared" si="1"/>
        <v>10435</v>
      </c>
      <c r="P32" s="137">
        <f>IF(($B$32*P4)&lt;16.5,16.5,($B$32*P4))</f>
        <v>90</v>
      </c>
      <c r="Q32" s="157">
        <f t="shared" si="1"/>
        <v>10651</v>
      </c>
      <c r="R32" s="139">
        <f>IF(($B$32*R4)&lt;16.5,16.5,($B$32*R4))</f>
        <v>45</v>
      </c>
      <c r="S32" s="158">
        <f t="shared" si="1"/>
        <v>10456</v>
      </c>
    </row>
    <row r="33" spans="1:19" s="108" customFormat="1" ht="27.75" customHeight="1">
      <c r="A33" s="116" t="s">
        <v>93</v>
      </c>
      <c r="B33" s="141">
        <f>B35+50</f>
        <v>550</v>
      </c>
      <c r="C33" s="142">
        <f>E35+1</f>
        <v>10475</v>
      </c>
      <c r="D33" s="143">
        <f>D35+50</f>
        <v>450</v>
      </c>
      <c r="E33" s="142">
        <f>G35+1</f>
        <v>10472</v>
      </c>
      <c r="F33" s="143">
        <f>F35+50</f>
        <v>400</v>
      </c>
      <c r="G33" s="142">
        <f>I35+1</f>
        <v>10469</v>
      </c>
      <c r="H33" s="143">
        <f>H35+50</f>
        <v>350</v>
      </c>
      <c r="I33" s="142">
        <f>K35+1</f>
        <v>10466</v>
      </c>
      <c r="J33" s="143">
        <f>J35+50</f>
        <v>300</v>
      </c>
      <c r="K33" s="142">
        <f>M35+1</f>
        <v>10463</v>
      </c>
      <c r="L33" s="143">
        <f>L35+50</f>
        <v>275</v>
      </c>
      <c r="M33" s="142">
        <f>O35+1</f>
        <v>10460</v>
      </c>
      <c r="N33" s="143">
        <f>N35+50</f>
        <v>250</v>
      </c>
      <c r="O33" s="142">
        <f>S32+1</f>
        <v>10457</v>
      </c>
      <c r="P33" s="123">
        <f>P35+50</f>
        <v>150</v>
      </c>
      <c r="Q33" s="156">
        <f t="shared" si="1"/>
        <v>10652</v>
      </c>
      <c r="R33" s="125">
        <f>R35+50</f>
        <v>100</v>
      </c>
      <c r="S33" s="126">
        <f>C35+1</f>
        <v>10478</v>
      </c>
    </row>
    <row r="34" spans="1:19" s="110" customFormat="1" ht="27.75" customHeight="1">
      <c r="A34" s="117" t="s">
        <v>94</v>
      </c>
      <c r="B34" s="144">
        <f>B35+25</f>
        <v>525</v>
      </c>
      <c r="C34" s="145">
        <f t="shared" si="1"/>
        <v>10476</v>
      </c>
      <c r="D34" s="146">
        <f>D35+25</f>
        <v>425</v>
      </c>
      <c r="E34" s="145">
        <f t="shared" si="1"/>
        <v>10473</v>
      </c>
      <c r="F34" s="146">
        <f>F35+25</f>
        <v>375</v>
      </c>
      <c r="G34" s="145">
        <f t="shared" si="1"/>
        <v>10470</v>
      </c>
      <c r="H34" s="146">
        <f>H35+25</f>
        <v>325</v>
      </c>
      <c r="I34" s="145">
        <f t="shared" si="1"/>
        <v>10467</v>
      </c>
      <c r="J34" s="146">
        <f>J35+25</f>
        <v>275</v>
      </c>
      <c r="K34" s="145">
        <f t="shared" si="1"/>
        <v>10464</v>
      </c>
      <c r="L34" s="146">
        <f>L35+25</f>
        <v>250</v>
      </c>
      <c r="M34" s="145">
        <f t="shared" si="1"/>
        <v>10461</v>
      </c>
      <c r="N34" s="146">
        <f>N35+25</f>
        <v>225</v>
      </c>
      <c r="O34" s="145">
        <f t="shared" si="1"/>
        <v>10458</v>
      </c>
      <c r="P34" s="130">
        <f>P35+25</f>
        <v>125</v>
      </c>
      <c r="Q34" s="147">
        <f t="shared" si="1"/>
        <v>10653</v>
      </c>
      <c r="R34" s="132">
        <f>R35+25</f>
        <v>75</v>
      </c>
      <c r="S34" s="148">
        <f t="shared" si="1"/>
        <v>10479</v>
      </c>
    </row>
    <row r="35" spans="1:19" s="112" customFormat="1" ht="27.75" customHeight="1" thickBot="1">
      <c r="A35" s="118" t="s">
        <v>77</v>
      </c>
      <c r="B35" s="149">
        <v>500</v>
      </c>
      <c r="C35" s="150">
        <f t="shared" si="1"/>
        <v>10477</v>
      </c>
      <c r="D35" s="151">
        <f>IF(($B$35*D4)&lt;16.5,16.5,($B$35*D4))</f>
        <v>400</v>
      </c>
      <c r="E35" s="150">
        <f t="shared" si="1"/>
        <v>10474</v>
      </c>
      <c r="F35" s="151">
        <f>IF(($B$35*F4)&lt;16.5,16.5,($B$35*F4))</f>
        <v>350</v>
      </c>
      <c r="G35" s="150">
        <f t="shared" si="1"/>
        <v>10471</v>
      </c>
      <c r="H35" s="151">
        <f>IF(($B$35*H4)&lt;16.5,16.5,($B$35*H4))</f>
        <v>300</v>
      </c>
      <c r="I35" s="150">
        <f t="shared" si="1"/>
        <v>10468</v>
      </c>
      <c r="J35" s="151">
        <f>IF(($B$35*J4)&lt;16.5,16.5,($B$35*J4))</f>
        <v>250</v>
      </c>
      <c r="K35" s="150">
        <f t="shared" si="1"/>
        <v>10465</v>
      </c>
      <c r="L35" s="151">
        <f>IF(($B$35*L4)&lt;16.5,16.5,($B$35*L4))</f>
        <v>225</v>
      </c>
      <c r="M35" s="150">
        <f t="shared" si="1"/>
        <v>10462</v>
      </c>
      <c r="N35" s="151">
        <f>IF(($B$35*N4)&lt;16.5,16.5,($B$35*N4))</f>
        <v>200</v>
      </c>
      <c r="O35" s="150">
        <f t="shared" si="1"/>
        <v>10459</v>
      </c>
      <c r="P35" s="152">
        <f>IF(($B$35*P4)&lt;16.5,16.5,($B$35*P4))</f>
        <v>100</v>
      </c>
      <c r="Q35" s="153">
        <f t="shared" si="1"/>
        <v>10654</v>
      </c>
      <c r="R35" s="154">
        <f>IF(($B$35*R4)&lt;16.5,16.5,($B$35*R4))</f>
        <v>50</v>
      </c>
      <c r="S35" s="155">
        <f t="shared" si="1"/>
        <v>10480</v>
      </c>
    </row>
  </sheetData>
  <mergeCells count="20">
    <mergeCell ref="B4:C4"/>
    <mergeCell ref="D4:E4"/>
    <mergeCell ref="F4:G4"/>
    <mergeCell ref="H4:I4"/>
    <mergeCell ref="J4:K4"/>
    <mergeCell ref="A1:R1"/>
    <mergeCell ref="A2:R2"/>
    <mergeCell ref="B3:C3"/>
    <mergeCell ref="D3:E3"/>
    <mergeCell ref="F3:G3"/>
    <mergeCell ref="H3:I3"/>
    <mergeCell ref="J3:K3"/>
    <mergeCell ref="L3:M3"/>
    <mergeCell ref="R4:S4"/>
    <mergeCell ref="N3:O3"/>
    <mergeCell ref="P3:Q3"/>
    <mergeCell ref="R3:S3"/>
    <mergeCell ref="L4:M4"/>
    <mergeCell ref="N4:O4"/>
    <mergeCell ref="P4:Q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S17"/>
  <sheetViews>
    <sheetView workbookViewId="0">
      <pane ySplit="3" topLeftCell="A4" activePane="bottomLeft" state="frozen"/>
      <selection pane="bottomLeft" activeCell="A2" sqref="A2:R2"/>
    </sheetView>
  </sheetViews>
  <sheetFormatPr defaultRowHeight="15"/>
  <cols>
    <col min="1" max="1" width="34.28515625" customWidth="1"/>
    <col min="2" max="19" width="11.7109375" customWidth="1"/>
  </cols>
  <sheetData>
    <row r="1" spans="1:19" ht="56.25" customHeight="1">
      <c r="A1" s="195" t="s">
        <v>113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05"/>
    </row>
    <row r="2" spans="1:19" ht="24" thickBot="1">
      <c r="A2" s="206" t="s">
        <v>95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164"/>
    </row>
    <row r="3" spans="1:19" ht="102" customHeight="1" thickBot="1">
      <c r="A3" s="104" t="s">
        <v>101</v>
      </c>
      <c r="B3" s="199" t="s">
        <v>102</v>
      </c>
      <c r="C3" s="200"/>
      <c r="D3" s="199" t="s">
        <v>103</v>
      </c>
      <c r="E3" s="200"/>
      <c r="F3" s="199" t="s">
        <v>104</v>
      </c>
      <c r="G3" s="201"/>
      <c r="H3" s="199" t="s">
        <v>105</v>
      </c>
      <c r="I3" s="201"/>
      <c r="J3" s="199" t="s">
        <v>106</v>
      </c>
      <c r="K3" s="201"/>
      <c r="L3" s="199" t="s">
        <v>107</v>
      </c>
      <c r="M3" s="201"/>
      <c r="N3" s="199" t="s">
        <v>108</v>
      </c>
      <c r="O3" s="201"/>
      <c r="P3" s="202" t="s">
        <v>98</v>
      </c>
      <c r="Q3" s="203"/>
      <c r="R3" s="188" t="s">
        <v>97</v>
      </c>
      <c r="S3" s="189"/>
    </row>
    <row r="4" spans="1:19" ht="27.75" customHeight="1" thickBot="1">
      <c r="A4" s="162" t="s">
        <v>68</v>
      </c>
      <c r="B4" s="192">
        <v>1</v>
      </c>
      <c r="C4" s="193"/>
      <c r="D4" s="192">
        <v>0.8</v>
      </c>
      <c r="E4" s="193"/>
      <c r="F4" s="192">
        <v>0.7</v>
      </c>
      <c r="G4" s="194"/>
      <c r="H4" s="192">
        <v>0.6</v>
      </c>
      <c r="I4" s="194"/>
      <c r="J4" s="192">
        <v>0.5</v>
      </c>
      <c r="K4" s="194"/>
      <c r="L4" s="192">
        <v>0.45</v>
      </c>
      <c r="M4" s="194"/>
      <c r="N4" s="192">
        <v>0.4</v>
      </c>
      <c r="O4" s="194"/>
      <c r="P4" s="186">
        <v>0.2</v>
      </c>
      <c r="Q4" s="187"/>
      <c r="R4" s="190">
        <v>0.1</v>
      </c>
      <c r="S4" s="191">
        <v>0.1</v>
      </c>
    </row>
    <row r="5" spans="1:19" ht="27.75" customHeight="1" thickBot="1">
      <c r="A5" s="101"/>
      <c r="B5" s="102" t="s">
        <v>109</v>
      </c>
      <c r="C5" s="103" t="s">
        <v>67</v>
      </c>
      <c r="D5" s="102" t="s">
        <v>109</v>
      </c>
      <c r="E5" s="103" t="s">
        <v>67</v>
      </c>
      <c r="F5" s="102" t="s">
        <v>109</v>
      </c>
      <c r="G5" s="103" t="s">
        <v>67</v>
      </c>
      <c r="H5" s="102" t="s">
        <v>109</v>
      </c>
      <c r="I5" s="103" t="s">
        <v>67</v>
      </c>
      <c r="J5" s="102" t="s">
        <v>109</v>
      </c>
      <c r="K5" s="103" t="s">
        <v>67</v>
      </c>
      <c r="L5" s="102" t="s">
        <v>109</v>
      </c>
      <c r="M5" s="103" t="s">
        <v>67</v>
      </c>
      <c r="N5" s="102" t="s">
        <v>109</v>
      </c>
      <c r="O5" s="103" t="s">
        <v>67</v>
      </c>
      <c r="P5" s="102" t="s">
        <v>109</v>
      </c>
      <c r="Q5" s="103" t="s">
        <v>67</v>
      </c>
      <c r="R5" s="102" t="s">
        <v>109</v>
      </c>
      <c r="S5" s="103" t="s">
        <v>67</v>
      </c>
    </row>
    <row r="6" spans="1:19" s="108" customFormat="1" ht="27.75" customHeight="1">
      <c r="A6" s="107" t="s">
        <v>78</v>
      </c>
      <c r="B6" s="120">
        <f>B8+50</f>
        <v>83</v>
      </c>
      <c r="C6" s="122">
        <f>E8+1</f>
        <v>10499</v>
      </c>
      <c r="D6" s="121">
        <f>D8+50</f>
        <v>83</v>
      </c>
      <c r="E6" s="122">
        <f>G8+1</f>
        <v>10496</v>
      </c>
      <c r="F6" s="121">
        <f>F8+50</f>
        <v>83</v>
      </c>
      <c r="G6" s="122">
        <f>I8+1</f>
        <v>10493</v>
      </c>
      <c r="H6" s="121">
        <f>H8+50</f>
        <v>83</v>
      </c>
      <c r="I6" s="122">
        <f>K8+1</f>
        <v>10490</v>
      </c>
      <c r="J6" s="121">
        <f>J8+50</f>
        <v>83</v>
      </c>
      <c r="K6" s="122">
        <f>M8+1</f>
        <v>10487</v>
      </c>
      <c r="L6" s="121">
        <f>L8+50</f>
        <v>83</v>
      </c>
      <c r="M6" s="122">
        <f>O8+1</f>
        <v>10484</v>
      </c>
      <c r="N6" s="121">
        <f>N8+50</f>
        <v>83</v>
      </c>
      <c r="O6" s="122">
        <v>10481</v>
      </c>
      <c r="P6" s="123">
        <f>P8+50</f>
        <v>83</v>
      </c>
      <c r="Q6" s="124">
        <f>S8+1</f>
        <v>10505</v>
      </c>
      <c r="R6" s="125">
        <f>R8+50</f>
        <v>83</v>
      </c>
      <c r="S6" s="126">
        <f>C8+1</f>
        <v>10502</v>
      </c>
    </row>
    <row r="7" spans="1:19" s="110" customFormat="1" ht="27.75" customHeight="1">
      <c r="A7" s="109" t="s">
        <v>96</v>
      </c>
      <c r="B7" s="127">
        <f>B8+25</f>
        <v>58</v>
      </c>
      <c r="C7" s="128">
        <f>C6+1</f>
        <v>10500</v>
      </c>
      <c r="D7" s="129">
        <f>D8+25</f>
        <v>58</v>
      </c>
      <c r="E7" s="128">
        <f>E6+1</f>
        <v>10497</v>
      </c>
      <c r="F7" s="129">
        <f>F8+25</f>
        <v>58</v>
      </c>
      <c r="G7" s="128">
        <f>G6+1</f>
        <v>10494</v>
      </c>
      <c r="H7" s="129">
        <f>H8+25</f>
        <v>58</v>
      </c>
      <c r="I7" s="128">
        <f>I6+1</f>
        <v>10491</v>
      </c>
      <c r="J7" s="129">
        <f>J8+25</f>
        <v>58</v>
      </c>
      <c r="K7" s="128">
        <f>K6+1</f>
        <v>10488</v>
      </c>
      <c r="L7" s="129">
        <f>L8+25</f>
        <v>58</v>
      </c>
      <c r="M7" s="128">
        <f>M6+1</f>
        <v>10485</v>
      </c>
      <c r="N7" s="129">
        <f>N8+25</f>
        <v>58</v>
      </c>
      <c r="O7" s="128">
        <f>O6+1</f>
        <v>10482</v>
      </c>
      <c r="P7" s="130">
        <f>P8+25</f>
        <v>58</v>
      </c>
      <c r="Q7" s="131">
        <f>Q6+1</f>
        <v>10506</v>
      </c>
      <c r="R7" s="132">
        <f>R8+25</f>
        <v>58</v>
      </c>
      <c r="S7" s="133">
        <f>S6+1</f>
        <v>10503</v>
      </c>
    </row>
    <row r="8" spans="1:19" s="112" customFormat="1" ht="27.75" customHeight="1" thickBot="1">
      <c r="A8" s="111" t="s">
        <v>110</v>
      </c>
      <c r="B8" s="134">
        <v>33</v>
      </c>
      <c r="C8" s="135">
        <f t="shared" ref="C8:Q8" si="0">C7+1</f>
        <v>10501</v>
      </c>
      <c r="D8" s="136">
        <f>IF(($B$8*D4)&lt;33,33,($B$8*D4))</f>
        <v>33</v>
      </c>
      <c r="E8" s="135">
        <f t="shared" si="0"/>
        <v>10498</v>
      </c>
      <c r="F8" s="136">
        <f>IF(($B$8*F4)&lt;33,33,($B$8*F4))</f>
        <v>33</v>
      </c>
      <c r="G8" s="135">
        <f t="shared" si="0"/>
        <v>10495</v>
      </c>
      <c r="H8" s="136">
        <f>IF(($B$8*H4)&lt;33,33,($B$8*H4))</f>
        <v>33</v>
      </c>
      <c r="I8" s="135">
        <f t="shared" si="0"/>
        <v>10492</v>
      </c>
      <c r="J8" s="136">
        <f>IF(($B$8*J4)&lt;33,33,($B$8*J4))</f>
        <v>33</v>
      </c>
      <c r="K8" s="135">
        <f t="shared" si="0"/>
        <v>10489</v>
      </c>
      <c r="L8" s="136">
        <f>IF(($B$8*L4)&lt;33,33,($B$8*L4))</f>
        <v>33</v>
      </c>
      <c r="M8" s="135">
        <f t="shared" si="0"/>
        <v>10486</v>
      </c>
      <c r="N8" s="136">
        <f>IF(($B$8*N4)&lt;33,33,($B$8*N4))</f>
        <v>33</v>
      </c>
      <c r="O8" s="135">
        <f t="shared" si="0"/>
        <v>10483</v>
      </c>
      <c r="P8" s="137">
        <f>IF(($B$8*P4)&lt;33,33,($B$8*P4))</f>
        <v>33</v>
      </c>
      <c r="Q8" s="138">
        <f t="shared" si="0"/>
        <v>10507</v>
      </c>
      <c r="R8" s="139">
        <f>IF(($B$8*R4)&lt;33,33,($B$8*R4))</f>
        <v>33</v>
      </c>
      <c r="S8" s="140">
        <f t="shared" ref="C8:S17" si="1">S7+1</f>
        <v>10504</v>
      </c>
    </row>
    <row r="9" spans="1:19" s="108" customFormat="1" ht="27.75" customHeight="1">
      <c r="A9" s="113" t="s">
        <v>79</v>
      </c>
      <c r="B9" s="141">
        <f>B11+50</f>
        <v>83</v>
      </c>
      <c r="C9" s="142">
        <f>E11+1</f>
        <v>10526</v>
      </c>
      <c r="D9" s="143">
        <f>D11+50</f>
        <v>83</v>
      </c>
      <c r="E9" s="142">
        <f>G11+1</f>
        <v>10523</v>
      </c>
      <c r="F9" s="143">
        <f>F11+50</f>
        <v>83</v>
      </c>
      <c r="G9" s="142">
        <f>I11+1</f>
        <v>10520</v>
      </c>
      <c r="H9" s="143">
        <f>H11+50</f>
        <v>83</v>
      </c>
      <c r="I9" s="142">
        <f>K11+1</f>
        <v>10517</v>
      </c>
      <c r="J9" s="143">
        <f>J11+50</f>
        <v>83</v>
      </c>
      <c r="K9" s="142">
        <f>M11+1</f>
        <v>10514</v>
      </c>
      <c r="L9" s="143">
        <f>L11+50</f>
        <v>83</v>
      </c>
      <c r="M9" s="142">
        <f>O11+1</f>
        <v>10511</v>
      </c>
      <c r="N9" s="143">
        <f>N11+50</f>
        <v>83</v>
      </c>
      <c r="O9" s="142">
        <f>Q8+1</f>
        <v>10508</v>
      </c>
      <c r="P9" s="123">
        <f>P11+50</f>
        <v>83</v>
      </c>
      <c r="Q9" s="124">
        <f>S11+1</f>
        <v>10532</v>
      </c>
      <c r="R9" s="125">
        <f>R11+50</f>
        <v>83</v>
      </c>
      <c r="S9" s="126">
        <f>C11+1</f>
        <v>10529</v>
      </c>
    </row>
    <row r="10" spans="1:19" s="110" customFormat="1" ht="27.75" customHeight="1">
      <c r="A10" s="114" t="s">
        <v>80</v>
      </c>
      <c r="B10" s="144">
        <f>B11+25</f>
        <v>58</v>
      </c>
      <c r="C10" s="145">
        <f t="shared" si="1"/>
        <v>10527</v>
      </c>
      <c r="D10" s="146">
        <f>D11+25</f>
        <v>58</v>
      </c>
      <c r="E10" s="145">
        <f t="shared" si="1"/>
        <v>10524</v>
      </c>
      <c r="F10" s="146">
        <f>F11+25</f>
        <v>58</v>
      </c>
      <c r="G10" s="145">
        <f t="shared" si="1"/>
        <v>10521</v>
      </c>
      <c r="H10" s="146">
        <f>H11+25</f>
        <v>58</v>
      </c>
      <c r="I10" s="145">
        <f t="shared" si="1"/>
        <v>10518</v>
      </c>
      <c r="J10" s="146">
        <f>J11+25</f>
        <v>58</v>
      </c>
      <c r="K10" s="145">
        <f t="shared" si="1"/>
        <v>10515</v>
      </c>
      <c r="L10" s="146">
        <f>L11+25</f>
        <v>58</v>
      </c>
      <c r="M10" s="145">
        <f t="shared" si="1"/>
        <v>10512</v>
      </c>
      <c r="N10" s="146">
        <f>N11+25</f>
        <v>58</v>
      </c>
      <c r="O10" s="145">
        <f t="shared" si="1"/>
        <v>10509</v>
      </c>
      <c r="P10" s="130">
        <f>P11+25</f>
        <v>58</v>
      </c>
      <c r="Q10" s="147">
        <f t="shared" si="1"/>
        <v>10533</v>
      </c>
      <c r="R10" s="132">
        <f>R11+25</f>
        <v>58</v>
      </c>
      <c r="S10" s="148">
        <f t="shared" si="1"/>
        <v>10530</v>
      </c>
    </row>
    <row r="11" spans="1:19" s="112" customFormat="1" ht="27.75" customHeight="1" thickBot="1">
      <c r="A11" s="115" t="s">
        <v>69</v>
      </c>
      <c r="B11" s="149">
        <v>33</v>
      </c>
      <c r="C11" s="150">
        <f t="shared" si="1"/>
        <v>10528</v>
      </c>
      <c r="D11" s="151">
        <f>IF(($B$11*D4)&lt;33,33,($B$11*D4))</f>
        <v>33</v>
      </c>
      <c r="E11" s="150">
        <f t="shared" si="1"/>
        <v>10525</v>
      </c>
      <c r="F11" s="151">
        <f>IF(($B$11*F4)&lt;33,33,($B$11*F4))</f>
        <v>33</v>
      </c>
      <c r="G11" s="150">
        <f t="shared" si="1"/>
        <v>10522</v>
      </c>
      <c r="H11" s="151">
        <f>IF(($B$11*H4)&lt;33,33,($B$11*H4))</f>
        <v>33</v>
      </c>
      <c r="I11" s="150">
        <f t="shared" si="1"/>
        <v>10519</v>
      </c>
      <c r="J11" s="151">
        <f>IF(($B$11*J4)&lt;33,33,($B$11*J4))</f>
        <v>33</v>
      </c>
      <c r="K11" s="150">
        <f t="shared" si="1"/>
        <v>10516</v>
      </c>
      <c r="L11" s="151">
        <f>IF(($B$11*L4)&lt;33,33,($B$11*L4))</f>
        <v>33</v>
      </c>
      <c r="M11" s="150">
        <f t="shared" si="1"/>
        <v>10513</v>
      </c>
      <c r="N11" s="151">
        <f>IF(($B$11*N4)&lt;33,33,($B$11*N4))</f>
        <v>33</v>
      </c>
      <c r="O11" s="150">
        <f t="shared" si="1"/>
        <v>10510</v>
      </c>
      <c r="P11" s="152">
        <f>IF(($B$11*P4)&lt;33,33,($B$11*P4))</f>
        <v>33</v>
      </c>
      <c r="Q11" s="153">
        <f t="shared" si="1"/>
        <v>10534</v>
      </c>
      <c r="R11" s="154">
        <f>IF(($B$11*R4)&lt;33,33,($B$11*R4))</f>
        <v>33</v>
      </c>
      <c r="S11" s="155">
        <f t="shared" si="1"/>
        <v>10531</v>
      </c>
    </row>
    <row r="12" spans="1:19" s="108" customFormat="1" ht="27.75" customHeight="1">
      <c r="A12" s="107" t="s">
        <v>100</v>
      </c>
      <c r="B12" s="120">
        <f>B14+50</f>
        <v>95</v>
      </c>
      <c r="C12" s="119">
        <f>E14+1</f>
        <v>10553</v>
      </c>
      <c r="D12" s="121">
        <f>D14+50</f>
        <v>86</v>
      </c>
      <c r="E12" s="119">
        <f>G14+1</f>
        <v>10550</v>
      </c>
      <c r="F12" s="121">
        <f>F14+50</f>
        <v>83</v>
      </c>
      <c r="G12" s="119">
        <f>I14+1</f>
        <v>10547</v>
      </c>
      <c r="H12" s="121">
        <f>H14+50</f>
        <v>83</v>
      </c>
      <c r="I12" s="119">
        <f>K14+1</f>
        <v>10544</v>
      </c>
      <c r="J12" s="121">
        <f>J14+50</f>
        <v>83</v>
      </c>
      <c r="K12" s="119">
        <f>M14+1</f>
        <v>10541</v>
      </c>
      <c r="L12" s="121">
        <f>L14+50</f>
        <v>83</v>
      </c>
      <c r="M12" s="119">
        <f>O14+1</f>
        <v>10538</v>
      </c>
      <c r="N12" s="121">
        <f>N14+50</f>
        <v>83</v>
      </c>
      <c r="O12" s="119">
        <f>Q11+1</f>
        <v>10535</v>
      </c>
      <c r="P12" s="123">
        <f>P14+50</f>
        <v>83</v>
      </c>
      <c r="Q12" s="124">
        <f>S14+1</f>
        <v>10559</v>
      </c>
      <c r="R12" s="125">
        <f>R14+50</f>
        <v>83</v>
      </c>
      <c r="S12" s="126">
        <f>C14+1</f>
        <v>10556</v>
      </c>
    </row>
    <row r="13" spans="1:19" s="110" customFormat="1" ht="27.75" customHeight="1">
      <c r="A13" s="109" t="s">
        <v>99</v>
      </c>
      <c r="B13" s="127">
        <f>B14+25</f>
        <v>70</v>
      </c>
      <c r="C13" s="128">
        <f t="shared" si="1"/>
        <v>10554</v>
      </c>
      <c r="D13" s="129">
        <f>D14+25</f>
        <v>61</v>
      </c>
      <c r="E13" s="128">
        <f t="shared" si="1"/>
        <v>10551</v>
      </c>
      <c r="F13" s="129">
        <f>F14+25</f>
        <v>58</v>
      </c>
      <c r="G13" s="128">
        <f t="shared" si="1"/>
        <v>10548</v>
      </c>
      <c r="H13" s="129">
        <f>H14+25</f>
        <v>58</v>
      </c>
      <c r="I13" s="128">
        <f t="shared" si="1"/>
        <v>10545</v>
      </c>
      <c r="J13" s="129">
        <f>J14+25</f>
        <v>58</v>
      </c>
      <c r="K13" s="128">
        <f t="shared" si="1"/>
        <v>10542</v>
      </c>
      <c r="L13" s="129">
        <f>L14+25</f>
        <v>58</v>
      </c>
      <c r="M13" s="128">
        <f t="shared" si="1"/>
        <v>10539</v>
      </c>
      <c r="N13" s="129">
        <f>N14+25</f>
        <v>58</v>
      </c>
      <c r="O13" s="128">
        <f t="shared" si="1"/>
        <v>10536</v>
      </c>
      <c r="P13" s="130">
        <f>P14+25</f>
        <v>58</v>
      </c>
      <c r="Q13" s="147">
        <f t="shared" si="1"/>
        <v>10560</v>
      </c>
      <c r="R13" s="132">
        <f>R14+25</f>
        <v>58</v>
      </c>
      <c r="S13" s="148">
        <f t="shared" si="1"/>
        <v>10557</v>
      </c>
    </row>
    <row r="14" spans="1:19" s="112" customFormat="1" ht="27.75" customHeight="1" thickBot="1">
      <c r="A14" s="111" t="s">
        <v>70</v>
      </c>
      <c r="B14" s="134">
        <v>45</v>
      </c>
      <c r="C14" s="135">
        <f t="shared" si="1"/>
        <v>10555</v>
      </c>
      <c r="D14" s="136">
        <f>IF(($B$14*D4)&lt;33,33,($B$14*D4))</f>
        <v>36</v>
      </c>
      <c r="E14" s="135">
        <f t="shared" si="1"/>
        <v>10552</v>
      </c>
      <c r="F14" s="136">
        <f>IF(($B$14*F4)&lt;33,33,($B$14*F4))</f>
        <v>33</v>
      </c>
      <c r="G14" s="135">
        <f t="shared" si="1"/>
        <v>10549</v>
      </c>
      <c r="H14" s="136">
        <f>IF(($B$14*H4)&lt;33,33,($B$14*H4))</f>
        <v>33</v>
      </c>
      <c r="I14" s="135">
        <f t="shared" si="1"/>
        <v>10546</v>
      </c>
      <c r="J14" s="136">
        <f>IF(($B$14*J4)&lt;33,33,($B$14*J4))</f>
        <v>33</v>
      </c>
      <c r="K14" s="135">
        <f t="shared" si="1"/>
        <v>10543</v>
      </c>
      <c r="L14" s="136">
        <f>IF(($B$14*L4)&lt;33,33,($B$14*L4))</f>
        <v>33</v>
      </c>
      <c r="M14" s="135">
        <f t="shared" si="1"/>
        <v>10540</v>
      </c>
      <c r="N14" s="136">
        <f>IF(($B$14*N4)&lt;33,33,($B$14*N4))</f>
        <v>33</v>
      </c>
      <c r="O14" s="135">
        <f t="shared" si="1"/>
        <v>10537</v>
      </c>
      <c r="P14" s="137">
        <f>IF(($B$14*P4)&lt;33,33,($B$14*P4))</f>
        <v>33</v>
      </c>
      <c r="Q14" s="157">
        <f t="shared" si="1"/>
        <v>10561</v>
      </c>
      <c r="R14" s="139">
        <f>IF(($B$14*R4)&lt;33,33,($B$14*R4))</f>
        <v>33</v>
      </c>
      <c r="S14" s="158">
        <f t="shared" si="1"/>
        <v>10558</v>
      </c>
    </row>
    <row r="15" spans="1:19" s="108" customFormat="1" ht="27.75" customHeight="1">
      <c r="A15" s="116" t="s">
        <v>85</v>
      </c>
      <c r="B15" s="141">
        <f>B17+50</f>
        <v>110</v>
      </c>
      <c r="C15" s="142">
        <f>E17+1</f>
        <v>10580</v>
      </c>
      <c r="D15" s="143">
        <f>D17+50</f>
        <v>98</v>
      </c>
      <c r="E15" s="142">
        <f>G17+1</f>
        <v>10577</v>
      </c>
      <c r="F15" s="143">
        <f>F17+50</f>
        <v>92</v>
      </c>
      <c r="G15" s="142">
        <f>I17+1</f>
        <v>10574</v>
      </c>
      <c r="H15" s="143">
        <f>H17+50</f>
        <v>86</v>
      </c>
      <c r="I15" s="142">
        <f>K17+1</f>
        <v>10571</v>
      </c>
      <c r="J15" s="143">
        <f>J17+50</f>
        <v>83</v>
      </c>
      <c r="K15" s="142">
        <f>M17+1</f>
        <v>10568</v>
      </c>
      <c r="L15" s="143">
        <f>L17+50</f>
        <v>83</v>
      </c>
      <c r="M15" s="142">
        <f>O17+1</f>
        <v>10565</v>
      </c>
      <c r="N15" s="143">
        <f>N17+50</f>
        <v>83</v>
      </c>
      <c r="O15" s="142">
        <f>Q14+1</f>
        <v>10562</v>
      </c>
      <c r="P15" s="123">
        <f>P17+50</f>
        <v>83</v>
      </c>
      <c r="Q15" s="124">
        <f>S17+1</f>
        <v>10586</v>
      </c>
      <c r="R15" s="125">
        <f>R17+50</f>
        <v>83</v>
      </c>
      <c r="S15" s="126">
        <f>C17+1</f>
        <v>10583</v>
      </c>
    </row>
    <row r="16" spans="1:19" s="110" customFormat="1" ht="27.75" customHeight="1">
      <c r="A16" s="117" t="s">
        <v>86</v>
      </c>
      <c r="B16" s="144">
        <f>B17+25</f>
        <v>85</v>
      </c>
      <c r="C16" s="145">
        <f t="shared" si="1"/>
        <v>10581</v>
      </c>
      <c r="D16" s="146">
        <f>D17+25</f>
        <v>73</v>
      </c>
      <c r="E16" s="145">
        <f t="shared" si="1"/>
        <v>10578</v>
      </c>
      <c r="F16" s="146">
        <f>F17+25</f>
        <v>67</v>
      </c>
      <c r="G16" s="145">
        <f t="shared" si="1"/>
        <v>10575</v>
      </c>
      <c r="H16" s="146">
        <f>H17+25</f>
        <v>61</v>
      </c>
      <c r="I16" s="145">
        <f t="shared" si="1"/>
        <v>10572</v>
      </c>
      <c r="J16" s="146">
        <f>J17+25</f>
        <v>58</v>
      </c>
      <c r="K16" s="145">
        <f t="shared" si="1"/>
        <v>10569</v>
      </c>
      <c r="L16" s="146">
        <f>L17+25</f>
        <v>58</v>
      </c>
      <c r="M16" s="145">
        <f t="shared" si="1"/>
        <v>10566</v>
      </c>
      <c r="N16" s="146">
        <f>N17+25</f>
        <v>58</v>
      </c>
      <c r="O16" s="145">
        <f t="shared" si="1"/>
        <v>10563</v>
      </c>
      <c r="P16" s="130">
        <f>P17+25</f>
        <v>58</v>
      </c>
      <c r="Q16" s="147">
        <f t="shared" si="1"/>
        <v>10587</v>
      </c>
      <c r="R16" s="132">
        <f>R17+25</f>
        <v>58</v>
      </c>
      <c r="S16" s="148">
        <f t="shared" si="1"/>
        <v>10584</v>
      </c>
    </row>
    <row r="17" spans="1:19" s="112" customFormat="1" ht="27.75" customHeight="1" thickBot="1">
      <c r="A17" s="118" t="s">
        <v>71</v>
      </c>
      <c r="B17" s="149">
        <v>60</v>
      </c>
      <c r="C17" s="150">
        <f t="shared" si="1"/>
        <v>10582</v>
      </c>
      <c r="D17" s="151">
        <f>IF(($B$17*D4)&lt;33,33,($B$17*D4))</f>
        <v>48</v>
      </c>
      <c r="E17" s="150">
        <f t="shared" si="1"/>
        <v>10579</v>
      </c>
      <c r="F17" s="151">
        <f>IF(($B$17*F4)&lt;33,33,($B$17*F4))</f>
        <v>42</v>
      </c>
      <c r="G17" s="150">
        <f t="shared" si="1"/>
        <v>10576</v>
      </c>
      <c r="H17" s="151">
        <f>IF(($B$17*H4)&lt;33,33,($B$17*H4))</f>
        <v>36</v>
      </c>
      <c r="I17" s="150">
        <f t="shared" si="1"/>
        <v>10573</v>
      </c>
      <c r="J17" s="151">
        <f>IF(($B$17*J4)&lt;33,33,($B$17*J4))</f>
        <v>33</v>
      </c>
      <c r="K17" s="150">
        <f t="shared" si="1"/>
        <v>10570</v>
      </c>
      <c r="L17" s="151">
        <f>IF(($B$17*L4)&lt;33,33,($B$17*L4))</f>
        <v>33</v>
      </c>
      <c r="M17" s="150">
        <f t="shared" si="1"/>
        <v>10567</v>
      </c>
      <c r="N17" s="151">
        <f>IF(($B$17*N4)&lt;33,33,($B$17*N4))</f>
        <v>33</v>
      </c>
      <c r="O17" s="150">
        <f t="shared" si="1"/>
        <v>10564</v>
      </c>
      <c r="P17" s="152">
        <f>IF(($B$17*P4)&lt;33,33,($B$17*P4))</f>
        <v>33</v>
      </c>
      <c r="Q17" s="153">
        <f t="shared" si="1"/>
        <v>10588</v>
      </c>
      <c r="R17" s="154">
        <f>IF(($B$17*R4)&lt;33,33,($B$17*R4))</f>
        <v>33</v>
      </c>
      <c r="S17" s="155">
        <f t="shared" si="1"/>
        <v>10585</v>
      </c>
    </row>
  </sheetData>
  <mergeCells count="20">
    <mergeCell ref="A1:R1"/>
    <mergeCell ref="A2:R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L4:M4"/>
    <mergeCell ref="N4:O4"/>
    <mergeCell ref="P4:Q4"/>
    <mergeCell ref="R4:S4"/>
    <mergeCell ref="B4:C4"/>
    <mergeCell ref="D4:E4"/>
    <mergeCell ref="F4:G4"/>
    <mergeCell ref="H4:I4"/>
    <mergeCell ref="J4:K4"/>
  </mergeCells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ZARIADENIA_PREHLAD</vt:lpstr>
      <vt:lpstr>NASADENE_ZARIADENIA</vt:lpstr>
      <vt:lpstr>EURO norma</vt:lpstr>
      <vt:lpstr>EURO norma ŤZP</vt:lpstr>
      <vt:lpstr>EURO norma minivany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Mojzisova</dc:creator>
  <cp:lastModifiedBy>Monika Viktorinová</cp:lastModifiedBy>
  <cp:lastPrinted>2023-06-20T08:53:00Z</cp:lastPrinted>
  <dcterms:created xsi:type="dcterms:W3CDTF">2014-07-11T09:32:56Z</dcterms:created>
  <dcterms:modified xsi:type="dcterms:W3CDTF">2024-05-06T06:18:00Z</dcterms:modified>
</cp:coreProperties>
</file>